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8-T09 - Ostrov, Oprava u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'18-T09 - Ostrov, Oprava u...'!$C$77:$K$256</definedName>
    <definedName name="_xlnm.Print_Area" localSheetId="1">'18-T09 - Ostrov, Oprava u...'!$C$4:$J$34,'18-T09 - Ostrov, Oprava u...'!$C$40:$J$61,'18-T09 - Ostrov, Oprava u...'!$C$67:$K$256</definedName>
    <definedName name="_xlnm.Print_Titles" localSheetId="1">'18-T09 - Ostrov, Oprava u...'!$77:$77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256"/>
  <c r="BH256"/>
  <c r="BG256"/>
  <c r="BF256"/>
  <c r="T256"/>
  <c r="T255"/>
  <c r="R256"/>
  <c r="R255"/>
  <c r="P256"/>
  <c r="P255"/>
  <c r="BK256"/>
  <c r="BK255"/>
  <c r="J255"/>
  <c r="J256"/>
  <c r="BE256"/>
  <c r="J60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T235"/>
  <c r="R236"/>
  <c r="R235"/>
  <c r="P236"/>
  <c r="P235"/>
  <c r="BK236"/>
  <c r="BK235"/>
  <c r="J235"/>
  <c r="J236"/>
  <c r="BE236"/>
  <c r="J59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T196"/>
  <c r="R197"/>
  <c r="R196"/>
  <c r="P197"/>
  <c r="P196"/>
  <c r="BK197"/>
  <c r="BK196"/>
  <c r="J196"/>
  <c r="J197"/>
  <c r="BE197"/>
  <c r="J58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T168"/>
  <c r="R169"/>
  <c r="R168"/>
  <c r="P169"/>
  <c r="P168"/>
  <c r="BK169"/>
  <c r="BK168"/>
  <c r="J168"/>
  <c r="J169"/>
  <c r="BE169"/>
  <c r="J57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T141"/>
  <c r="R142"/>
  <c r="R141"/>
  <c r="P142"/>
  <c r="P141"/>
  <c r="BK142"/>
  <c r="BK141"/>
  <c r="J141"/>
  <c r="J142"/>
  <c r="BE142"/>
  <c r="J56"/>
  <c r="BI139"/>
  <c r="BH139"/>
  <c r="BG139"/>
  <c r="BF139"/>
  <c r="T139"/>
  <c r="T138"/>
  <c r="R139"/>
  <c r="R138"/>
  <c r="P139"/>
  <c r="P138"/>
  <c r="BK139"/>
  <c r="BK138"/>
  <c r="J138"/>
  <c r="J139"/>
  <c r="BE139"/>
  <c r="J55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F32"/>
  <c i="1" r="BD52"/>
  <c i="2" r="BH81"/>
  <c r="F31"/>
  <c i="1" r="BC52"/>
  <c i="2" r="BG81"/>
  <c r="F30"/>
  <c i="1" r="BB52"/>
  <c i="2" r="BF81"/>
  <c r="J29"/>
  <c i="1" r="AW52"/>
  <c i="2" r="F29"/>
  <c i="1" r="BA52"/>
  <c i="2" r="T81"/>
  <c r="T80"/>
  <c r="T79"/>
  <c r="T78"/>
  <c r="R81"/>
  <c r="R80"/>
  <c r="R79"/>
  <c r="R78"/>
  <c r="P81"/>
  <c r="P80"/>
  <c r="P79"/>
  <c r="P78"/>
  <c i="1" r="AU52"/>
  <c i="2" r="BK81"/>
  <c r="BK80"/>
  <c r="J80"/>
  <c r="BK79"/>
  <c r="J79"/>
  <c r="BK78"/>
  <c r="J78"/>
  <c r="J52"/>
  <c r="J25"/>
  <c i="1" r="AG52"/>
  <c i="2" r="J81"/>
  <c r="BE81"/>
  <c r="J28"/>
  <c i="1" r="AV52"/>
  <c i="2" r="F28"/>
  <c i="1" r="AZ52"/>
  <c i="2" r="J54"/>
  <c r="J53"/>
  <c r="J74"/>
  <c r="F74"/>
  <c r="F72"/>
  <c r="E70"/>
  <c r="J47"/>
  <c r="F47"/>
  <c r="F45"/>
  <c r="E43"/>
  <c r="J34"/>
  <c r="J16"/>
  <c r="E16"/>
  <c r="F75"/>
  <c r="F48"/>
  <c r="J15"/>
  <c r="J10"/>
  <c r="J72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<sst xmlns="http://schemas.openxmlformats.org/spreadsheetml/2006/main">
  <si>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</si>
  <si>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</si>
  <si>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</si>
  <si>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</si>
  <si>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</si>
  <si>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</si>
  <si>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</si>
  <si>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{6803dd2e-fc84-4da7-b18f-dca0a3509ad5}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</si>
  <si>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</si>
  <si>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</si>
  <si>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</si>
  <si>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</si>
  <si>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</si>
  <si>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</si>
  <si>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</si>
  <si>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</si>
  <si>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18-T09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</si>
  <si>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</si>
  <si>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</si>
  <si>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Ostrov, Oprava ulice Lidická v úseku Komenského - Vančurova</t>
  </si>
  <si>
    <t>KSO:</t>
  </si>
  <si>
    <t/>
  </si>
  <si>
    <t>CC-CZ:</t>
  </si>
  <si>
    <t>Místo:</t>
  </si>
  <si>
    <t>Ostrov</t>
  </si>
  <si>
    <t>Datum:</t>
  </si>
  <si>
    <t>19. 12. 2018</t>
  </si>
  <si>
    <t>Zadavatel:</t>
  </si>
  <si>
    <t>IČ:</t>
  </si>
  <si>
    <t>00254843</t>
  </si>
  <si>
    <t>Město Ostrov</t>
  </si>
  <si>
    <t>DIČ:</t>
  </si>
  <si>
    <t>Uchazeč:</t>
  </si>
  <si>
    <t>Vyplň údaj</t>
  </si>
  <si>
    <t>Projektant:</t>
  </si>
  <si>
    <t>10343237</t>
  </si>
  <si>
    <t>Ing. Igor Hrazdil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</si>
  <si>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</si>
  <si>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</si>
  <si>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</si>
  <si>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</si>
  <si>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</si>
  <si>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</si>
  <si>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</si>
  <si>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</si>
  <si>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</si>
  <si>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</si>
  <si>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</si>
  <si>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</si>
  <si>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</si>
  <si>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</si>
  <si>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</si>
  <si>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</si>
  <si>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</si>
  <si>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</si>
  <si>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</si>
  <si>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</si>
  <si>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</si>
  <si>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</si>
  <si>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</si>
  <si>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</si>
  <si>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</si>
  <si>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</si>
  <si>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</si>
  <si>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</si>
  <si>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</si>
  <si>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</si>
  <si>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</si>
  <si>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</si>
  <si>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</si>
  <si>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</si>
  <si>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</si>
  <si>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</si>
  <si>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</si>
  <si>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</si>
  <si>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</si>
  <si>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</si>
  <si>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</si>
  <si>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</si>
  <si>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</si>
  <si>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</si>
  <si>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</si>
  <si>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</si>
  <si>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</si>
  <si>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</si>
  <si>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frez_1</t>
  </si>
  <si>
    <t>1600</t>
  </si>
  <si>
    <t>2</t>
  </si>
  <si>
    <t>frezovana</t>
  </si>
  <si>
    <t>380,416</t>
  </si>
  <si>
    <t>KRYCÍ LIST SOUPISU</t>
  </si>
  <si>
    <t>KG160</t>
  </si>
  <si>
    <t>23</t>
  </si>
  <si>
    <t>loze</t>
  </si>
  <si>
    <t>3,96</t>
  </si>
  <si>
    <t>obr_chod</t>
  </si>
  <si>
    <t>322,81</t>
  </si>
  <si>
    <t>obr_sil_R10</t>
  </si>
  <si>
    <t>12,61</t>
  </si>
  <si>
    <t>obr_sil_10</t>
  </si>
  <si>
    <t>268,26</t>
  </si>
  <si>
    <t>obsyp</t>
  </si>
  <si>
    <t>6,21</t>
  </si>
  <si>
    <t>odkop</t>
  </si>
  <si>
    <t>20,66</t>
  </si>
  <si>
    <t>odvoz</t>
  </si>
  <si>
    <t>30,83</t>
  </si>
  <si>
    <t>odvoz_Klášter</t>
  </si>
  <si>
    <t>303,665</t>
  </si>
  <si>
    <t>opravy</t>
  </si>
  <si>
    <t>148,6</t>
  </si>
  <si>
    <t>rez1</t>
  </si>
  <si>
    <t>232,46</t>
  </si>
  <si>
    <t>ryha1</t>
  </si>
  <si>
    <t>20,7</t>
  </si>
  <si>
    <t>ryha2</t>
  </si>
  <si>
    <t>3,6</t>
  </si>
  <si>
    <t>sjezd_prekop</t>
  </si>
  <si>
    <t>6</t>
  </si>
  <si>
    <t>sjezdy</t>
  </si>
  <si>
    <t>84</t>
  </si>
  <si>
    <t>sut_bet</t>
  </si>
  <si>
    <t>107,321</t>
  </si>
  <si>
    <t>sut_ziv</t>
  </si>
  <si>
    <t>196,344</t>
  </si>
  <si>
    <t>tesneni</t>
  </si>
  <si>
    <t>263,46</t>
  </si>
  <si>
    <t>ziv_plna</t>
  </si>
  <si>
    <t>40,46</t>
  </si>
  <si>
    <t>obrus</t>
  </si>
  <si>
    <t>3012,46</t>
  </si>
  <si>
    <t>UV</t>
  </si>
  <si>
    <t>obr_chod_R05</t>
  </si>
  <si>
    <t>10,26</t>
  </si>
  <si>
    <t>obr_sil_05</t>
  </si>
  <si>
    <t>119</t>
  </si>
  <si>
    <t>dem_ziv_park</t>
  </si>
  <si>
    <t>39</t>
  </si>
  <si>
    <t>odvoz_Sadov</t>
  </si>
  <si>
    <t>65,384</t>
  </si>
  <si>
    <t>znacky</t>
  </si>
  <si>
    <t>13</t>
  </si>
  <si>
    <t>zasyp</t>
  </si>
  <si>
    <t>14,13</t>
  </si>
  <si>
    <t>ziv_frez</t>
  </si>
  <si>
    <t>2972</t>
  </si>
  <si>
    <t>obr_sil_R20</t>
  </si>
  <si>
    <t>2,45</t>
  </si>
  <si>
    <t>dl_prir</t>
  </si>
  <si>
    <t>599,46</t>
  </si>
  <si>
    <t>dl_slep</t>
  </si>
  <si>
    <t>44</t>
  </si>
  <si>
    <t>dl_60</t>
  </si>
  <si>
    <t>643,46</t>
  </si>
  <si>
    <t>zabrana</t>
  </si>
  <si>
    <t>8</t>
  </si>
  <si>
    <t>travnik</t>
  </si>
  <si>
    <t>47,5</t>
  </si>
  <si>
    <t>voda</t>
  </si>
  <si>
    <t>0,238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</si>
  <si>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</si>
  <si>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</si>
  <si>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</si>
  <si>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</si>
  <si>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</si>
  <si>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</si>
  <si>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</si>
  <si>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</si>
  <si>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</si>
  <si>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</si>
  <si>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</si>
  <si>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</si>
  <si>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</si>
  <si>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</si>
  <si>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</si>
  <si>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</si>
  <si>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</si>
  <si>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</si>
  <si>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</si>
  <si>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</si>
  <si>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</si>
  <si>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</si>
  <si>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</si>
  <si>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</si>
  <si>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</si>
  <si>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</si>
  <si>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</si>
  <si>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</si>
  <si>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</si>
  <si>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</si>
  <si>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</si>
  <si>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</si>
  <si>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</si>
  <si>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</si>
  <si>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</si>
  <si>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2018 01</t>
  </si>
  <si>
    <t>4</t>
  </si>
  <si>
    <t>-1837495522</t>
  </si>
  <si>
    <t>VV</t>
  </si>
  <si>
    <t>4,0+4,0+2,1+1,7+3+4+1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</si>
  <si>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</si>
  <si>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</si>
  <si>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682955968</t>
  </si>
  <si>
    <t>27+238+386+11</t>
  </si>
  <si>
    <t>3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</si>
  <si>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</si>
  <si>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</si>
  <si>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-1079859174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</si>
  <si>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</si>
  <si>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</si>
  <si>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234434032</t>
  </si>
  <si>
    <t>5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</si>
  <si>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</si>
  <si>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</si>
  <si>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1651608639</t>
  </si>
  <si>
    <t>18</t>
  </si>
  <si>
    <t>Součet</t>
  </si>
  <si>
    <t>113154333</t>
  </si>
  <si>
    <t xml:space="preserve">Frézování živičného podkladu nebo krytu  s naložením na dopravní prostředek plochy přes 1 000 do 10 000 m2 bez překážek v trase pruhu šířky přes 1 m do 2 m, tloušťky vrstvy 50 mm</t>
  </si>
  <si>
    <t>-24567296</t>
  </si>
  <si>
    <t>ziv_frez-frez_1</t>
  </si>
  <si>
    <t>7</t>
  </si>
  <si>
    <t>113154363</t>
  </si>
  <si>
    <t xml:space="preserve">Frézování živičného podkladu nebo krytu  s naložením na dopravní prostředek plochy přes 1 000 do 10 000 m2 s překážkami v trase pruhu šířky přes 1 m do 2 m, tloušťky vrstvy 50 mm</t>
  </si>
  <si>
    <t>-936685578</t>
  </si>
  <si>
    <t>400*2*2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</si>
  <si>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</si>
  <si>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</si>
  <si>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</si>
  <si>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1450203613</t>
  </si>
  <si>
    <t>16,2+9,5+173,1+99,5+18,6+10,7+16,2+15,8+13,7+22,6+9,5</t>
  </si>
  <si>
    <t>9</t>
  </si>
  <si>
    <t>113204111</t>
  </si>
  <si>
    <t xml:space="preserve">Vytrhání obrub  s vybouráním lože, s přemístěním hmot na skládku na vzdálenost do 3 m nebo s naložením na dopravní prostředek záhonových</t>
  </si>
  <si>
    <t>-912360707</t>
  </si>
  <si>
    <t>2*(4,8+1)+13+7,2+5,5+2+88,3+5,4+3,7+6,5+4,6+159,9+4,3+6,3+6,1</t>
  </si>
  <si>
    <t>10</t>
  </si>
  <si>
    <t>122202201</t>
  </si>
  <si>
    <t xml:space="preserve">Odkopávky a prokopávky nezapažené pro silnice  s přemístěním výkopku v příčných profilech na vzdálenost do 15 m nebo s naložením na dopravní prostředek v hornině tř. 3 do 100 m3</t>
  </si>
  <si>
    <t>m3</t>
  </si>
  <si>
    <t>1135258851</t>
  </si>
  <si>
    <t>(3*0,1+2,2+2,6+1,7+9,3+9,0+dem_ziv_park)*0,3+2,6*0,55</t>
  </si>
  <si>
    <t>11</t>
  </si>
  <si>
    <t>132201101</t>
  </si>
  <si>
    <t xml:space="preserve">Hloubení zapažených i nezapažených rýh šířky do 600 mm  s urovnáním dna do předepsaného profilu a spádu v hornině tř. 3 do 100 m3</t>
  </si>
  <si>
    <t>-1618070618</t>
  </si>
  <si>
    <t>KG160*0,6*1,5</t>
  </si>
  <si>
    <t>12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</si>
  <si>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</si>
  <si>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</si>
  <si>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1592021252</t>
  </si>
  <si>
    <t>132201201</t>
  </si>
  <si>
    <t xml:space="preserve">Hloubení zapažených i nezapažených rýh šířky přes 600 do 2 000 mm  s urovnáním dna do předepsaného profilu a spádu v hornině tř. 3 do 100 m3</t>
  </si>
  <si>
    <t>407604302</t>
  </si>
  <si>
    <t>3,0*1,0*1,2</t>
  </si>
  <si>
    <t>14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</si>
  <si>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</si>
  <si>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</si>
  <si>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1153688056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</si>
  <si>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</si>
  <si>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</si>
  <si>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-235454524</t>
  </si>
  <si>
    <t>ryha1+ryha2+odkop-zasyp</t>
  </si>
  <si>
    <t>16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</si>
  <si>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</si>
  <si>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</si>
  <si>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-948361302</t>
  </si>
  <si>
    <t>odvoz*2</t>
  </si>
  <si>
    <t>17</t>
  </si>
  <si>
    <t>171201211</t>
  </si>
  <si>
    <t>Poplatek za uložení stavebního odpadu na skládce (skládkovné) zeminy a kameniva zatříděného do Katalogu odpadů pod kódem 170 504</t>
  </si>
  <si>
    <t>t</t>
  </si>
  <si>
    <t>198985435</t>
  </si>
  <si>
    <t>odvoz*1,7+odvoz_Sadov</t>
  </si>
  <si>
    <t>174101101</t>
  </si>
  <si>
    <t xml:space="preserve">Zásyp sypaninou z jakékoliv horniny  s uložením výkopku ve vrstvách se zhutněním jam, šachet, rýh nebo kolem objektů v těchto vykopávkách</t>
  </si>
  <si>
    <t>641815735</t>
  </si>
  <si>
    <t>ryha1+ryha2-loze-obsyp</t>
  </si>
  <si>
    <t>19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</si>
  <si>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</si>
  <si>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</si>
  <si>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1253958734</t>
  </si>
  <si>
    <t>KG160*0,45*0,6</t>
  </si>
  <si>
    <t>20</t>
  </si>
  <si>
    <t>M</t>
  </si>
  <si>
    <t>58344121</t>
  </si>
  <si>
    <t>štěrkodrť frakce 0/8</t>
  </si>
  <si>
    <t>-1289438231</t>
  </si>
  <si>
    <t>obsyp*2</t>
  </si>
  <si>
    <t>180404112</t>
  </si>
  <si>
    <t xml:space="preserve">Založení hřišťového trávníku výsevem  na vrstvě substrátu</t>
  </si>
  <si>
    <t>1592950027</t>
  </si>
  <si>
    <t>22</t>
  </si>
  <si>
    <t>00572410</t>
  </si>
  <si>
    <t>osivo směs travní parková</t>
  </si>
  <si>
    <t>kg</t>
  </si>
  <si>
    <t>2102501336</t>
  </si>
  <si>
    <t>travnik*0,025</t>
  </si>
  <si>
    <t>1,188*0,03 'Přepočtené koeficientem množství</t>
  </si>
  <si>
    <t>181006112</t>
  </si>
  <si>
    <t xml:space="preserve">Rozprostření zemin schopných zúrodnění  v rovině a ve sklonu do 1:5, tloušťka vrstvy přes 0,10 do 0,15 m</t>
  </si>
  <si>
    <t>-858427299</t>
  </si>
  <si>
    <t>24</t>
  </si>
  <si>
    <t>10371500</t>
  </si>
  <si>
    <t>substrát pro trávníky VL</t>
  </si>
  <si>
    <t>-1353477302</t>
  </si>
  <si>
    <t>travnik*0,15</t>
  </si>
  <si>
    <t>25</t>
  </si>
  <si>
    <t>185804312</t>
  </si>
  <si>
    <t xml:space="preserve">Zalití rostlin vodou  plochy záhonů jednotlivě přes 20 m2</t>
  </si>
  <si>
    <t>900706105</t>
  </si>
  <si>
    <t>travnik*0,005</t>
  </si>
  <si>
    <t>26</t>
  </si>
  <si>
    <t>185851121</t>
  </si>
  <si>
    <t xml:space="preserve">Dovoz vody pro zálivku rostlin  na vzdálenost do 1000 m</t>
  </si>
  <si>
    <t>-1859901296</t>
  </si>
  <si>
    <t>27</t>
  </si>
  <si>
    <t>185851129</t>
  </si>
  <si>
    <t xml:space="preserve">Dovoz vody pro zálivku rostlin  Příplatek k ceně za každých dalších i započatých 1000 m</t>
  </si>
  <si>
    <t>-308854054</t>
  </si>
  <si>
    <t>voda*3</t>
  </si>
  <si>
    <t>Vodorovné konstrukce</t>
  </si>
  <si>
    <t>28</t>
  </si>
  <si>
    <t>451572111</t>
  </si>
  <si>
    <t>Lože pod potrubí, stoky a drobné objekty v otevřeném výkopu z kameniva drobného těženého 0 až 4 mm</t>
  </si>
  <si>
    <t>1627985327</t>
  </si>
  <si>
    <t>(KG160+UV)*0,6*0,15</t>
  </si>
  <si>
    <t>Komunikace pozemní</t>
  </si>
  <si>
    <t>29</t>
  </si>
  <si>
    <t>564851111</t>
  </si>
  <si>
    <t xml:space="preserve">Podklad ze štěrkodrti ŠD  s rozprostřením a zhutněním, po zhutnění tl. 150 mm</t>
  </si>
  <si>
    <t>-1161804531</t>
  </si>
  <si>
    <t>6*3,5+7,0+7,5</t>
  </si>
  <si>
    <t>30</t>
  </si>
  <si>
    <t>564861111</t>
  </si>
  <si>
    <t xml:space="preserve">Podklad ze štěrkodrti ŠD  s rozprostřením a zhutněním, po zhutnění tl. 200 mm</t>
  </si>
  <si>
    <t>-1750775631</t>
  </si>
  <si>
    <t>ziv_plna+opravy</t>
  </si>
  <si>
    <t>31</t>
  </si>
  <si>
    <t>565135111</t>
  </si>
  <si>
    <t xml:space="preserve">Asfaltový beton vrstva podkladní ACP 16 (obalované kamenivo střednězrnné - OKS)  s rozprostřením a zhutněním v pruhu šířky do 3 m, po zhutnění tl. 50 mm</t>
  </si>
  <si>
    <t>181639266</t>
  </si>
  <si>
    <t>ziv_frez*0,05</t>
  </si>
  <si>
    <t>32</t>
  </si>
  <si>
    <t>567122111</t>
  </si>
  <si>
    <t>Podklad ze směsi stmelené cementem SC bez dilatačních spár, s rozprostřením a zhutněním SC C 8/10 (KSC I), po zhutnění tl. 120 mm</t>
  </si>
  <si>
    <t>1778306311</t>
  </si>
  <si>
    <t>opravy+ziv_plna</t>
  </si>
  <si>
    <t>33</t>
  </si>
  <si>
    <t>573191111</t>
  </si>
  <si>
    <t>Postřik infiltrační kationaktivní emulzí v množství 1,00 kg/m2</t>
  </si>
  <si>
    <t>-1211709167</t>
  </si>
  <si>
    <t>34</t>
  </si>
  <si>
    <t>573231108</t>
  </si>
  <si>
    <t>Postřik spojovací PS bez posypu kamenivem ze silniční emulze, v množství 0,50 kg/m2</t>
  </si>
  <si>
    <t>-2143432820</t>
  </si>
  <si>
    <t>35</t>
  </si>
  <si>
    <t>577144221</t>
  </si>
  <si>
    <t xml:space="preserve">Asfaltový beton vrstva obrusná ACO 11 (ABS)  s rozprostřením a se zhutněním z nemodifikovaného asfaltu v pruhu šířky přes 3 m tř. II, po zhutnění tl. 50 mm</t>
  </si>
  <si>
    <t>1335348803</t>
  </si>
  <si>
    <t>36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</si>
  <si>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</si>
  <si>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</si>
  <si>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-1358120453</t>
  </si>
  <si>
    <t>37</t>
  </si>
  <si>
    <t>59245018</t>
  </si>
  <si>
    <t>dlažba skladebná betonová 20x10x6 cm přírodní</t>
  </si>
  <si>
    <t>-1125499059</t>
  </si>
  <si>
    <t>dl_prir*1,02</t>
  </si>
  <si>
    <t>38</t>
  </si>
  <si>
    <t>59245006</t>
  </si>
  <si>
    <t>dlažba skladebná betonová základní pro nevidomé 20 x 10 x 6 cm barevná</t>
  </si>
  <si>
    <t>-298640440</t>
  </si>
  <si>
    <t>dl_slep*1,02</t>
  </si>
  <si>
    <t>Trubní vedení</t>
  </si>
  <si>
    <t>871315221</t>
  </si>
  <si>
    <t>Kanalizační potrubí z tvrdého PVC v otevřeném výkopu ve sklonu do 20 %, hladkého plnostěnného jednovrstvého, tuhost třídy SN 8 DN 160</t>
  </si>
  <si>
    <t>-294904565</t>
  </si>
  <si>
    <t>40</t>
  </si>
  <si>
    <t>877315211</t>
  </si>
  <si>
    <t xml:space="preserve">Montáž tvarovek na kanalizačním potrubí z trub z plastu  z tvrdého PVC nebo z polypropylenu v otevřeném výkopu jednoosých DN 150</t>
  </si>
  <si>
    <t>kus</t>
  </si>
  <si>
    <t>-2017310741</t>
  </si>
  <si>
    <t>41</t>
  </si>
  <si>
    <t>28611359</t>
  </si>
  <si>
    <t>koleno kanalizace PVC KG 150x15°</t>
  </si>
  <si>
    <t>-2016589425</t>
  </si>
  <si>
    <t>UV*2</t>
  </si>
  <si>
    <t>42</t>
  </si>
  <si>
    <t>28611361</t>
  </si>
  <si>
    <t>koleno kanalizační PVC KG 150x45°</t>
  </si>
  <si>
    <t>-1152001292</t>
  </si>
  <si>
    <t>43</t>
  </si>
  <si>
    <t>895941111</t>
  </si>
  <si>
    <t xml:space="preserve">Zřízení vpusti kanalizační  uliční z betonových dílců typ UV-50 normální</t>
  </si>
  <si>
    <t>1567663364</t>
  </si>
  <si>
    <t>59223852</t>
  </si>
  <si>
    <t>dno betonové pro uliční vpusť s kalovou prohlubní 45x30x5 cm</t>
  </si>
  <si>
    <t>-1404913571</t>
  </si>
  <si>
    <t>45</t>
  </si>
  <si>
    <t>59223854</t>
  </si>
  <si>
    <t>skruž betonová pro uliční vpusť s výtokovým otvorem PVC, 45x35x5 cm</t>
  </si>
  <si>
    <t>-705451097</t>
  </si>
  <si>
    <t>46</t>
  </si>
  <si>
    <t>59223858</t>
  </si>
  <si>
    <t>skruž betonová pro uliční vpusť horní 45 x 57 x 5 cm</t>
  </si>
  <si>
    <t>-1317411464</t>
  </si>
  <si>
    <t>47</t>
  </si>
  <si>
    <t>59223864</t>
  </si>
  <si>
    <t>prstenec betonový pro uliční vpusť vyrovnávací 39 x 6 x 13 cm</t>
  </si>
  <si>
    <t>1463662990</t>
  </si>
  <si>
    <t>48</t>
  </si>
  <si>
    <t>28661789</t>
  </si>
  <si>
    <t>koš kalový ocelový pro silniční vpusť 425 vč. madla</t>
  </si>
  <si>
    <t>-903191765</t>
  </si>
  <si>
    <t>49</t>
  </si>
  <si>
    <t>55242321</t>
  </si>
  <si>
    <t>mříž vtoková litinová plochá D400 - 500x500mm s pantem</t>
  </si>
  <si>
    <t>-1174674594</t>
  </si>
  <si>
    <t>50</t>
  </si>
  <si>
    <t>899201211</t>
  </si>
  <si>
    <t xml:space="preserve">Demontáž mříží litinových  včetně rámů, hmotnosti jednotlivě do 50 kg</t>
  </si>
  <si>
    <t>1505423454</t>
  </si>
  <si>
    <t>51</t>
  </si>
  <si>
    <t>899201221</t>
  </si>
  <si>
    <t>Demontáž uliční vpusti prefabrikované</t>
  </si>
  <si>
    <t>-564263230</t>
  </si>
  <si>
    <t>52</t>
  </si>
  <si>
    <t>899331111</t>
  </si>
  <si>
    <t xml:space="preserve">Výšková úprava uličního vstupu nebo vpusti do 200 mm  zvýšením poklopu</t>
  </si>
  <si>
    <t>-942482020</t>
  </si>
  <si>
    <t>53</t>
  </si>
  <si>
    <t>899431111</t>
  </si>
  <si>
    <t xml:space="preserve">Výšková úprava uličního vstupu nebo vpusti do 200 mm  zvýšením krycího hrnce, šoupěte nebo hydrantu bez úpravy armatur</t>
  </si>
  <si>
    <t>-1987451293</t>
  </si>
  <si>
    <t>Ostatní konstrukce a práce, bourání</t>
  </si>
  <si>
    <t>54</t>
  </si>
  <si>
    <t>913121111</t>
  </si>
  <si>
    <t xml:space="preserve">Montáž a demontáž dočasných dopravních značek  kompletních značek vč. podstavce a sloupku základních</t>
  </si>
  <si>
    <t>1598843646</t>
  </si>
  <si>
    <t>55</t>
  </si>
  <si>
    <t>913121211</t>
  </si>
  <si>
    <t xml:space="preserve">Montáž a demontáž dočasných dopravních značek  Příplatek za první a každý další den použití dočasných dopravních značek k ceně 12-1111</t>
  </si>
  <si>
    <t>-449965013</t>
  </si>
  <si>
    <t>znacky*30</t>
  </si>
  <si>
    <t>56</t>
  </si>
  <si>
    <t>913211113</t>
  </si>
  <si>
    <t>Montáž a demontáž dočasných dopravních zábran reflexních, šířky 3 m</t>
  </si>
  <si>
    <t>684480812</t>
  </si>
  <si>
    <t>57</t>
  </si>
  <si>
    <t>913211213</t>
  </si>
  <si>
    <t>Montáž a demontáž dočasných dopravních zábran Příplatek za první a každý další den použití dočasných dopravních zábran k ceně 21-1113</t>
  </si>
  <si>
    <t>1592828680</t>
  </si>
  <si>
    <t>zabrana*30</t>
  </si>
  <si>
    <t>58</t>
  </si>
  <si>
    <t>916131214</t>
  </si>
  <si>
    <t>Osazení silničního obrubníku betonového se zřízením lože, s vyplněním a zatřením spár cementovou maltou stojatého s boční opěrou z betonu prostého, do lože z betonu prostého</t>
  </si>
  <si>
    <t>779299011</t>
  </si>
  <si>
    <t>119,0</t>
  </si>
  <si>
    <t>59</t>
  </si>
  <si>
    <t>59217034</t>
  </si>
  <si>
    <t>obrubník betonový silniční 100x15x30 cm</t>
  </si>
  <si>
    <t>412169</t>
  </si>
  <si>
    <t>obr_sil_10*1,02</t>
  </si>
  <si>
    <t>60</t>
  </si>
  <si>
    <t>59217026.1</t>
  </si>
  <si>
    <t>obrubník betonový silniční 50x15x25 cm</t>
  </si>
  <si>
    <t>1527829160</t>
  </si>
  <si>
    <t>obr_sil_05*2*1,02</t>
  </si>
  <si>
    <t>61</t>
  </si>
  <si>
    <t>59217035.2</t>
  </si>
  <si>
    <t>obrubník betonový obloukový vnější 78 x 15 x 25cm</t>
  </si>
  <si>
    <t>1963067480</t>
  </si>
  <si>
    <t>obr_sil_R10/0,78*1,02</t>
  </si>
  <si>
    <t>62</t>
  </si>
  <si>
    <t>59217035.3</t>
  </si>
  <si>
    <t>498000593</t>
  </si>
  <si>
    <t>obr_sil_R20/0,78*1,02</t>
  </si>
  <si>
    <t>63</t>
  </si>
  <si>
    <t>916231214</t>
  </si>
  <si>
    <t>Osazení chodníkového obrubníku betonového se zřízením lože, s vyplněním a zatřením spár cementovou maltou stojatého s boční opěrou z betonu prostého, do lože z betonu prostého</t>
  </si>
  <si>
    <t>-140821441</t>
  </si>
  <si>
    <t>64</t>
  </si>
  <si>
    <t>59217012.1</t>
  </si>
  <si>
    <t>obrubník betonový zahradní 50x8x25 cm</t>
  </si>
  <si>
    <t>800806889</t>
  </si>
  <si>
    <t>obr_chod*2*1,02</t>
  </si>
  <si>
    <t>65</t>
  </si>
  <si>
    <t>59217012.2</t>
  </si>
  <si>
    <t>-987150510</t>
  </si>
  <si>
    <t>obr_chod_R05/0,75*1,02</t>
  </si>
  <si>
    <t>66</t>
  </si>
  <si>
    <t>919112212</t>
  </si>
  <si>
    <t xml:space="preserve">Řezání dilatačních spár v živičném krytu  vytvoření komůrky pro těsnící zálivku šířky 10 mm, hloubky 20 mm</t>
  </si>
  <si>
    <t>-1977340458</t>
  </si>
  <si>
    <t>rez1+24+7</t>
  </si>
  <si>
    <t>67</t>
  </si>
  <si>
    <t>919122111</t>
  </si>
  <si>
    <t xml:space="preserve">Utěsnění dilatačních spár zálivkou za tepla  v cementobetonovém nebo živičném krytu včetně adhezního nátěru s těsnicím profilem pod zálivkou, pro komůrky šířky 10 mm, hloubky 20 mm</t>
  </si>
  <si>
    <t>1952600445</t>
  </si>
  <si>
    <t>68</t>
  </si>
  <si>
    <t>919735111</t>
  </si>
  <si>
    <t xml:space="preserve">Řezání stávajícího živičného krytu nebo podkladu  hloubky do 50 mm</t>
  </si>
  <si>
    <t>-2025512807</t>
  </si>
  <si>
    <t>69</t>
  </si>
  <si>
    <t>919735113</t>
  </si>
  <si>
    <t xml:space="preserve">Řezání stávajícího živičného krytu nebo podkladu  hloubky přes 100 do 150 mm</t>
  </si>
  <si>
    <t>-53116871</t>
  </si>
  <si>
    <t>opravy*3+13+9</t>
  </si>
  <si>
    <t>997</t>
  </si>
  <si>
    <t>Přesun sutě</t>
  </si>
  <si>
    <t>70</t>
  </si>
  <si>
    <t>997006006</t>
  </si>
  <si>
    <t xml:space="preserve">Drcení stavebního odpadu z demolic  s dopravou na vzdálenost do 100 m a naložením do drtícího zařízení ze zdiva betonového</t>
  </si>
  <si>
    <t>656101669</t>
  </si>
  <si>
    <t>71</t>
  </si>
  <si>
    <t>997006008</t>
  </si>
  <si>
    <t xml:space="preserve">Drcení stavebního odpadu z demolic  s dopravou na vzdálenost do 100 m a naložením do drtícího zařízení ze zdiva železobetonového</t>
  </si>
  <si>
    <t>-286379582</t>
  </si>
  <si>
    <t>72</t>
  </si>
  <si>
    <t>997006009</t>
  </si>
  <si>
    <t>846743002</t>
  </si>
  <si>
    <t>73</t>
  </si>
  <si>
    <t>997221551</t>
  </si>
  <si>
    <t xml:space="preserve">Vodorovná doprava suti  bez naložení, ale se složením a s hrubým urovnáním ze sypkých materiálů, na vzdálenost do 1 km</t>
  </si>
  <si>
    <t>1342774599</t>
  </si>
  <si>
    <t>175,616+204,8</t>
  </si>
  <si>
    <t>74</t>
  </si>
  <si>
    <t>997221559</t>
  </si>
  <si>
    <t xml:space="preserve">Vodorovná doprava suti  bez naložení, ale se složením a s hrubým urovnáním Příplatek k ceně za každý další i započatý 1 km přes 1 km</t>
  </si>
  <si>
    <t>766000637</t>
  </si>
  <si>
    <t>frezovana*3</t>
  </si>
  <si>
    <t>odvoz_Sadov*10</t>
  </si>
  <si>
    <t>75</t>
  </si>
  <si>
    <t>997221561</t>
  </si>
  <si>
    <t xml:space="preserve">Vodorovná doprava suti  bez naložení, ale se složením a s hrubým urovnáním z kusových materiálů, na vzdálenost do 1 km</t>
  </si>
  <si>
    <t>-743214425</t>
  </si>
  <si>
    <t>5,148+83,107+12,976+6,090</t>
  </si>
  <si>
    <t>145,64+32,692+18,012</t>
  </si>
  <si>
    <t>76</t>
  </si>
  <si>
    <t>997221569</t>
  </si>
  <si>
    <t>1452004812</t>
  </si>
  <si>
    <t>odvoz_Klášter*3</t>
  </si>
  <si>
    <t>998</t>
  </si>
  <si>
    <t>Přesun hmot</t>
  </si>
  <si>
    <t>77</t>
  </si>
  <si>
    <t>998223011</t>
  </si>
  <si>
    <t xml:space="preserve">Přesun hmot pro pozemní komunikace s krytem dlážděným  dopravní vzdálenost do 200 m jakékoliv délky objektu</t>
  </si>
  <si>
    <t>-1276989686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</si>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</sst>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30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30" fillId="0" borderId="0" xfId="0" applyFont="1" applyAlignment="1">
      <alignment horizontal="left"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29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31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33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33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31</v>
      </c>
      <c r="AL14" s="27"/>
      <c r="AM14" s="27"/>
      <c r="AN14" s="40" t="s">
        <v>33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35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31</v>
      </c>
      <c r="AL17" s="27"/>
      <c r="AM17" s="27"/>
      <c r="AN17" s="33" t="s">
        <v>21</v>
      </c>
      <c r="AO17" s="27"/>
      <c r="AP17" s="27"/>
      <c r="AQ17" s="29"/>
      <c r="BE17" s="37"/>
      <c r="BS17" s="22" t="s">
        <v>37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6.5" customHeight="1">
      <c r="B20" s="26"/>
      <c r="C20" s="27"/>
      <c r="D20" s="27"/>
      <c r="E20" s="42" t="s">
        <v>21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40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41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42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43</v>
      </c>
      <c r="E26" s="52"/>
      <c r="F26" s="53" t="s">
        <v>44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45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46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47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48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49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50</v>
      </c>
      <c r="U32" s="59"/>
      <c r="V32" s="59"/>
      <c r="W32" s="59"/>
      <c r="X32" s="61" t="s">
        <v>51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52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18-T09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Ostrov, Oprava ulice Lidická v úseku Komenského - Vančurova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Ostrov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19. 12. 2018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Město Ostrov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34</v>
      </c>
      <c r="AJ46" s="72"/>
      <c r="AK46" s="72"/>
      <c r="AL46" s="72"/>
      <c r="AM46" s="75" t="str">
        <f>IF(E17="","",E17)</f>
        <v>Ing. Igor Hrazdil</v>
      </c>
      <c r="AN46" s="75"/>
      <c r="AO46" s="75"/>
      <c r="AP46" s="75"/>
      <c r="AQ46" s="72"/>
      <c r="AR46" s="70"/>
      <c r="AS46" s="84" t="s">
        <v>53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32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54</v>
      </c>
      <c r="D49" s="95"/>
      <c r="E49" s="95"/>
      <c r="F49" s="95"/>
      <c r="G49" s="95"/>
      <c r="H49" s="96"/>
      <c r="I49" s="97" t="s">
        <v>55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56</v>
      </c>
      <c r="AH49" s="95"/>
      <c r="AI49" s="95"/>
      <c r="AJ49" s="95"/>
      <c r="AK49" s="95"/>
      <c r="AL49" s="95"/>
      <c r="AM49" s="95"/>
      <c r="AN49" s="97" t="s">
        <v>57</v>
      </c>
      <c r="AO49" s="95"/>
      <c r="AP49" s="95"/>
      <c r="AQ49" s="99" t="s">
        <v>58</v>
      </c>
      <c r="AR49" s="70"/>
      <c r="AS49" s="100" t="s">
        <v>59</v>
      </c>
      <c r="AT49" s="101" t="s">
        <v>60</v>
      </c>
      <c r="AU49" s="101" t="s">
        <v>61</v>
      </c>
      <c r="AV49" s="101" t="s">
        <v>62</v>
      </c>
      <c r="AW49" s="101" t="s">
        <v>63</v>
      </c>
      <c r="AX49" s="101" t="s">
        <v>64</v>
      </c>
      <c r="AY49" s="101" t="s">
        <v>65</v>
      </c>
      <c r="AZ49" s="101" t="s">
        <v>66</v>
      </c>
      <c r="BA49" s="101" t="s">
        <v>67</v>
      </c>
      <c r="BB49" s="101" t="s">
        <v>68</v>
      </c>
      <c r="BC49" s="101" t="s">
        <v>69</v>
      </c>
      <c r="BD49" s="102" t="s">
        <v>70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71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ROUND(AG52,2)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ROUND(AS52,2)</f>
        <v>0</v>
      </c>
      <c r="AT51" s="112">
        <f>ROUND(SUM(AV51:AW51),2)</f>
        <v>0</v>
      </c>
      <c r="AU51" s="113">
        <f>ROUND(AU52,5)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ROUND(AZ52,2)</f>
        <v>0</v>
      </c>
      <c r="BA51" s="112">
        <f>ROUND(BA52,2)</f>
        <v>0</v>
      </c>
      <c r="BB51" s="112">
        <f>ROUND(BB52,2)</f>
        <v>0</v>
      </c>
      <c r="BC51" s="112">
        <f>ROUND(BC52,2)</f>
        <v>0</v>
      </c>
      <c r="BD51" s="114">
        <f>ROUND(BD52,2)</f>
        <v>0</v>
      </c>
      <c r="BS51" s="115" t="s">
        <v>72</v>
      </c>
      <c r="BT51" s="115" t="s">
        <v>73</v>
      </c>
      <c r="BV51" s="115" t="s">
        <v>74</v>
      </c>
      <c r="BW51" s="115" t="s">
        <v>7</v>
      </c>
      <c r="BX51" s="115" t="s">
        <v>75</v>
      </c>
      <c r="CL51" s="115" t="s">
        <v>21</v>
      </c>
    </row>
    <row r="52" s="5" customFormat="1" ht="31.5" customHeight="1">
      <c r="A52" s="116" t="s">
        <v>76</v>
      </c>
      <c r="B52" s="117"/>
      <c r="C52" s="118"/>
      <c r="D52" s="119" t="s">
        <v>16</v>
      </c>
      <c r="E52" s="119"/>
      <c r="F52" s="119"/>
      <c r="G52" s="119"/>
      <c r="H52" s="119"/>
      <c r="I52" s="120"/>
      <c r="J52" s="119" t="s">
        <v>19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'18-T09 - Ostrov, Oprava u...'!J25</f>
        <v>0</v>
      </c>
      <c r="AH52" s="120"/>
      <c r="AI52" s="120"/>
      <c r="AJ52" s="120"/>
      <c r="AK52" s="120"/>
      <c r="AL52" s="120"/>
      <c r="AM52" s="120"/>
      <c r="AN52" s="121">
        <f>SUM(AG52,AT52)</f>
        <v>0</v>
      </c>
      <c r="AO52" s="120"/>
      <c r="AP52" s="120"/>
      <c r="AQ52" s="122" t="s">
        <v>77</v>
      </c>
      <c r="AR52" s="123"/>
      <c r="AS52" s="124">
        <v>0</v>
      </c>
      <c r="AT52" s="125">
        <f>ROUND(SUM(AV52:AW52),2)</f>
        <v>0</v>
      </c>
      <c r="AU52" s="126">
        <f>'18-T09 - Ostrov, Oprava u...'!P78</f>
        <v>0</v>
      </c>
      <c r="AV52" s="125">
        <f>'18-T09 - Ostrov, Oprava u...'!J28</f>
        <v>0</v>
      </c>
      <c r="AW52" s="125">
        <f>'18-T09 - Ostrov, Oprava u...'!J29</f>
        <v>0</v>
      </c>
      <c r="AX52" s="125">
        <f>'18-T09 - Ostrov, Oprava u...'!J30</f>
        <v>0</v>
      </c>
      <c r="AY52" s="125">
        <f>'18-T09 - Ostrov, Oprava u...'!J31</f>
        <v>0</v>
      </c>
      <c r="AZ52" s="125">
        <f>'18-T09 - Ostrov, Oprava u...'!F28</f>
        <v>0</v>
      </c>
      <c r="BA52" s="125">
        <f>'18-T09 - Ostrov, Oprava u...'!F29</f>
        <v>0</v>
      </c>
      <c r="BB52" s="125">
        <f>'18-T09 - Ostrov, Oprava u...'!F30</f>
        <v>0</v>
      </c>
      <c r="BC52" s="125">
        <f>'18-T09 - Ostrov, Oprava u...'!F31</f>
        <v>0</v>
      </c>
      <c r="BD52" s="127">
        <f>'18-T09 - Ostrov, Oprava u...'!F32</f>
        <v>0</v>
      </c>
      <c r="BT52" s="128" t="s">
        <v>78</v>
      </c>
      <c r="BU52" s="128" t="s">
        <v>79</v>
      </c>
      <c r="BV52" s="128" t="s">
        <v>74</v>
      </c>
      <c r="BW52" s="128" t="s">
        <v>7</v>
      </c>
      <c r="BX52" s="128" t="s">
        <v>75</v>
      </c>
      <c r="CL52" s="128" t="s">
        <v>21</v>
      </c>
    </row>
    <row r="53" s="1" customFormat="1" ht="30" customHeight="1">
      <c r="B53" s="44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0"/>
    </row>
    <row r="54" s="1" customFormat="1" ht="6.96" customHeight="1"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70"/>
    </row>
  </sheetData>
  <sheetProtection sheet="1" formatColumns="0" formatRows="0" objects="1" scenarios="1" spinCount="100000" saltValue="AT+odG7zpxK3vyPPRIsdZho//TKzihkPWRxUhOrwCGJs4YO4PzEP+ozI5m/aopLgPgiK+HmjJIKLlo2MUtdrZA==" hashValue="EWzbdf4O6oorGK5uCTVA4oHdXSrGHjyDyDmiyjkunS53KJgVHRr6HaZMy+dIGdiYiszUFOB+oR8OYojpaXPLCQ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18-T09 - Ostrov, Oprava u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0"/>
      <c r="C1" s="130"/>
      <c r="D1" s="131" t="s">
        <v>1</v>
      </c>
      <c r="E1" s="130"/>
      <c r="F1" s="132" t="s">
        <v>80</v>
      </c>
      <c r="G1" s="132" t="s">
        <v>81</v>
      </c>
      <c r="H1" s="132"/>
      <c r="I1" s="133"/>
      <c r="J1" s="132" t="s">
        <v>82</v>
      </c>
      <c r="K1" s="131" t="s">
        <v>83</v>
      </c>
      <c r="L1" s="132" t="s">
        <v>84</v>
      </c>
      <c r="M1" s="132"/>
      <c r="N1" s="132"/>
      <c r="O1" s="132"/>
      <c r="P1" s="132"/>
      <c r="Q1" s="132"/>
      <c r="R1" s="132"/>
      <c r="S1" s="132"/>
      <c r="T1" s="13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7</v>
      </c>
      <c r="AZ2" s="134" t="s">
        <v>85</v>
      </c>
      <c r="BA2" s="134" t="s">
        <v>21</v>
      </c>
      <c r="BB2" s="134" t="s">
        <v>21</v>
      </c>
      <c r="BC2" s="134" t="s">
        <v>86</v>
      </c>
      <c r="BD2" s="134" t="s">
        <v>87</v>
      </c>
    </row>
    <row r="3" ht="6.96" customHeight="1">
      <c r="B3" s="23"/>
      <c r="C3" s="24"/>
      <c r="D3" s="24"/>
      <c r="E3" s="24"/>
      <c r="F3" s="24"/>
      <c r="G3" s="24"/>
      <c r="H3" s="24"/>
      <c r="I3" s="135"/>
      <c r="J3" s="24"/>
      <c r="K3" s="25"/>
      <c r="AT3" s="22" t="s">
        <v>87</v>
      </c>
      <c r="AZ3" s="134" t="s">
        <v>88</v>
      </c>
      <c r="BA3" s="134" t="s">
        <v>21</v>
      </c>
      <c r="BB3" s="134" t="s">
        <v>21</v>
      </c>
      <c r="BC3" s="134" t="s">
        <v>89</v>
      </c>
      <c r="BD3" s="134" t="s">
        <v>87</v>
      </c>
    </row>
    <row r="4" ht="36.96" customHeight="1">
      <c r="B4" s="26"/>
      <c r="C4" s="27"/>
      <c r="D4" s="28" t="s">
        <v>90</v>
      </c>
      <c r="E4" s="27"/>
      <c r="F4" s="27"/>
      <c r="G4" s="27"/>
      <c r="H4" s="27"/>
      <c r="I4" s="136"/>
      <c r="J4" s="27"/>
      <c r="K4" s="29"/>
      <c r="M4" s="30" t="s">
        <v>12</v>
      </c>
      <c r="AT4" s="22" t="s">
        <v>6</v>
      </c>
      <c r="AZ4" s="134" t="s">
        <v>91</v>
      </c>
      <c r="BA4" s="134" t="s">
        <v>21</v>
      </c>
      <c r="BB4" s="134" t="s">
        <v>21</v>
      </c>
      <c r="BC4" s="134" t="s">
        <v>92</v>
      </c>
      <c r="BD4" s="134" t="s">
        <v>87</v>
      </c>
    </row>
    <row r="5" ht="6.96" customHeight="1">
      <c r="B5" s="26"/>
      <c r="C5" s="27"/>
      <c r="D5" s="27"/>
      <c r="E5" s="27"/>
      <c r="F5" s="27"/>
      <c r="G5" s="27"/>
      <c r="H5" s="27"/>
      <c r="I5" s="136"/>
      <c r="J5" s="27"/>
      <c r="K5" s="29"/>
      <c r="AZ5" s="134" t="s">
        <v>93</v>
      </c>
      <c r="BA5" s="134" t="s">
        <v>21</v>
      </c>
      <c r="BB5" s="134" t="s">
        <v>21</v>
      </c>
      <c r="BC5" s="134" t="s">
        <v>94</v>
      </c>
      <c r="BD5" s="134" t="s">
        <v>87</v>
      </c>
    </row>
    <row r="6" s="1" customFormat="1">
      <c r="B6" s="44"/>
      <c r="C6" s="45"/>
      <c r="D6" s="38" t="s">
        <v>18</v>
      </c>
      <c r="E6" s="45"/>
      <c r="F6" s="45"/>
      <c r="G6" s="45"/>
      <c r="H6" s="45"/>
      <c r="I6" s="137"/>
      <c r="J6" s="45"/>
      <c r="K6" s="49"/>
      <c r="AZ6" s="134" t="s">
        <v>95</v>
      </c>
      <c r="BA6" s="134" t="s">
        <v>21</v>
      </c>
      <c r="BB6" s="134" t="s">
        <v>21</v>
      </c>
      <c r="BC6" s="134" t="s">
        <v>96</v>
      </c>
      <c r="BD6" s="134" t="s">
        <v>87</v>
      </c>
    </row>
    <row r="7" s="1" customFormat="1" ht="36.96" customHeight="1">
      <c r="B7" s="44"/>
      <c r="C7" s="45"/>
      <c r="D7" s="45"/>
      <c r="E7" s="138" t="s">
        <v>19</v>
      </c>
      <c r="F7" s="45"/>
      <c r="G7" s="45"/>
      <c r="H7" s="45"/>
      <c r="I7" s="137"/>
      <c r="J7" s="45"/>
      <c r="K7" s="49"/>
      <c r="AZ7" s="134" t="s">
        <v>97</v>
      </c>
      <c r="BA7" s="134" t="s">
        <v>21</v>
      </c>
      <c r="BB7" s="134" t="s">
        <v>21</v>
      </c>
      <c r="BC7" s="134" t="s">
        <v>98</v>
      </c>
      <c r="BD7" s="134" t="s">
        <v>87</v>
      </c>
    </row>
    <row r="8" s="1" customFormat="1">
      <c r="B8" s="44"/>
      <c r="C8" s="45"/>
      <c r="D8" s="45"/>
      <c r="E8" s="45"/>
      <c r="F8" s="45"/>
      <c r="G8" s="45"/>
      <c r="H8" s="45"/>
      <c r="I8" s="137"/>
      <c r="J8" s="45"/>
      <c r="K8" s="49"/>
      <c r="AZ8" s="134" t="s">
        <v>99</v>
      </c>
      <c r="BA8" s="134" t="s">
        <v>21</v>
      </c>
      <c r="BB8" s="134" t="s">
        <v>21</v>
      </c>
      <c r="BC8" s="134" t="s">
        <v>100</v>
      </c>
      <c r="BD8" s="134" t="s">
        <v>87</v>
      </c>
    </row>
    <row r="9" s="1" customFormat="1" ht="14.4" customHeight="1">
      <c r="B9" s="44"/>
      <c r="C9" s="45"/>
      <c r="D9" s="38" t="s">
        <v>20</v>
      </c>
      <c r="E9" s="45"/>
      <c r="F9" s="33" t="s">
        <v>21</v>
      </c>
      <c r="G9" s="45"/>
      <c r="H9" s="45"/>
      <c r="I9" s="139" t="s">
        <v>22</v>
      </c>
      <c r="J9" s="33" t="s">
        <v>21</v>
      </c>
      <c r="K9" s="49"/>
      <c r="AZ9" s="134" t="s">
        <v>101</v>
      </c>
      <c r="BA9" s="134" t="s">
        <v>21</v>
      </c>
      <c r="BB9" s="134" t="s">
        <v>21</v>
      </c>
      <c r="BC9" s="134" t="s">
        <v>102</v>
      </c>
      <c r="BD9" s="134" t="s">
        <v>87</v>
      </c>
    </row>
    <row r="10" s="1" customFormat="1" ht="14.4" customHeight="1">
      <c r="B10" s="44"/>
      <c r="C10" s="45"/>
      <c r="D10" s="38" t="s">
        <v>23</v>
      </c>
      <c r="E10" s="45"/>
      <c r="F10" s="33" t="s">
        <v>24</v>
      </c>
      <c r="G10" s="45"/>
      <c r="H10" s="45"/>
      <c r="I10" s="139" t="s">
        <v>25</v>
      </c>
      <c r="J10" s="140" t="str">
        <f>'Rekapitulace stavby'!AN8</f>
        <v>19. 12. 2018</v>
      </c>
      <c r="K10" s="49"/>
      <c r="AZ10" s="134" t="s">
        <v>103</v>
      </c>
      <c r="BA10" s="134" t="s">
        <v>21</v>
      </c>
      <c r="BB10" s="134" t="s">
        <v>21</v>
      </c>
      <c r="BC10" s="134" t="s">
        <v>104</v>
      </c>
      <c r="BD10" s="134" t="s">
        <v>87</v>
      </c>
    </row>
    <row r="11" s="1" customFormat="1" ht="10.8" customHeight="1">
      <c r="B11" s="44"/>
      <c r="C11" s="45"/>
      <c r="D11" s="45"/>
      <c r="E11" s="45"/>
      <c r="F11" s="45"/>
      <c r="G11" s="45"/>
      <c r="H11" s="45"/>
      <c r="I11" s="137"/>
      <c r="J11" s="45"/>
      <c r="K11" s="49"/>
      <c r="AZ11" s="134" t="s">
        <v>105</v>
      </c>
      <c r="BA11" s="134" t="s">
        <v>21</v>
      </c>
      <c r="BB11" s="134" t="s">
        <v>21</v>
      </c>
      <c r="BC11" s="134" t="s">
        <v>106</v>
      </c>
      <c r="BD11" s="134" t="s">
        <v>87</v>
      </c>
    </row>
    <row r="12" s="1" customFormat="1" ht="14.4" customHeight="1">
      <c r="B12" s="44"/>
      <c r="C12" s="45"/>
      <c r="D12" s="38" t="s">
        <v>27</v>
      </c>
      <c r="E12" s="45"/>
      <c r="F12" s="45"/>
      <c r="G12" s="45"/>
      <c r="H12" s="45"/>
      <c r="I12" s="139" t="s">
        <v>28</v>
      </c>
      <c r="J12" s="33" t="s">
        <v>29</v>
      </c>
      <c r="K12" s="49"/>
      <c r="AZ12" s="134" t="s">
        <v>107</v>
      </c>
      <c r="BA12" s="134" t="s">
        <v>21</v>
      </c>
      <c r="BB12" s="134" t="s">
        <v>21</v>
      </c>
      <c r="BC12" s="134" t="s">
        <v>108</v>
      </c>
      <c r="BD12" s="134" t="s">
        <v>87</v>
      </c>
    </row>
    <row r="13" s="1" customFormat="1" ht="18" customHeight="1">
      <c r="B13" s="44"/>
      <c r="C13" s="45"/>
      <c r="D13" s="45"/>
      <c r="E13" s="33" t="s">
        <v>30</v>
      </c>
      <c r="F13" s="45"/>
      <c r="G13" s="45"/>
      <c r="H13" s="45"/>
      <c r="I13" s="139" t="s">
        <v>31</v>
      </c>
      <c r="J13" s="33" t="s">
        <v>21</v>
      </c>
      <c r="K13" s="49"/>
      <c r="AZ13" s="134" t="s">
        <v>109</v>
      </c>
      <c r="BA13" s="134" t="s">
        <v>21</v>
      </c>
      <c r="BB13" s="134" t="s">
        <v>21</v>
      </c>
      <c r="BC13" s="134" t="s">
        <v>110</v>
      </c>
      <c r="BD13" s="134" t="s">
        <v>87</v>
      </c>
    </row>
    <row r="14" s="1" customFormat="1" ht="6.96" customHeight="1">
      <c r="B14" s="44"/>
      <c r="C14" s="45"/>
      <c r="D14" s="45"/>
      <c r="E14" s="45"/>
      <c r="F14" s="45"/>
      <c r="G14" s="45"/>
      <c r="H14" s="45"/>
      <c r="I14" s="137"/>
      <c r="J14" s="45"/>
      <c r="K14" s="49"/>
      <c r="AZ14" s="134" t="s">
        <v>111</v>
      </c>
      <c r="BA14" s="134" t="s">
        <v>21</v>
      </c>
      <c r="BB14" s="134" t="s">
        <v>21</v>
      </c>
      <c r="BC14" s="134" t="s">
        <v>112</v>
      </c>
      <c r="BD14" s="134" t="s">
        <v>87</v>
      </c>
    </row>
    <row r="15" s="1" customFormat="1" ht="14.4" customHeight="1">
      <c r="B15" s="44"/>
      <c r="C15" s="45"/>
      <c r="D15" s="38" t="s">
        <v>32</v>
      </c>
      <c r="E15" s="45"/>
      <c r="F15" s="45"/>
      <c r="G15" s="45"/>
      <c r="H15" s="45"/>
      <c r="I15" s="139" t="s">
        <v>28</v>
      </c>
      <c r="J15" s="33" t="str">
        <f>IF('Rekapitulace stavby'!AN13="Vyplň údaj","",IF('Rekapitulace stavby'!AN13="","",'Rekapitulace stavby'!AN13))</f>
        <v/>
      </c>
      <c r="K15" s="49"/>
      <c r="AZ15" s="134" t="s">
        <v>113</v>
      </c>
      <c r="BA15" s="134" t="s">
        <v>21</v>
      </c>
      <c r="BB15" s="134" t="s">
        <v>21</v>
      </c>
      <c r="BC15" s="134" t="s">
        <v>114</v>
      </c>
      <c r="BD15" s="134" t="s">
        <v>87</v>
      </c>
    </row>
    <row r="16" s="1" customFormat="1" ht="18" customHeight="1">
      <c r="B16" s="44"/>
      <c r="C16" s="45"/>
      <c r="D16" s="45"/>
      <c r="E16" s="33" t="str">
        <f>IF('Rekapitulace stavby'!E14="Vyplň údaj","",IF('Rekapitulace stavby'!E14="","",'Rekapitulace stavby'!E14))</f>
        <v/>
      </c>
      <c r="F16" s="45"/>
      <c r="G16" s="45"/>
      <c r="H16" s="45"/>
      <c r="I16" s="139" t="s">
        <v>31</v>
      </c>
      <c r="J16" s="33" t="str">
        <f>IF('Rekapitulace stavby'!AN14="Vyplň údaj","",IF('Rekapitulace stavby'!AN14="","",'Rekapitulace stavby'!AN14))</f>
        <v/>
      </c>
      <c r="K16" s="49"/>
      <c r="AZ16" s="134" t="s">
        <v>115</v>
      </c>
      <c r="BA16" s="134" t="s">
        <v>21</v>
      </c>
      <c r="BB16" s="134" t="s">
        <v>21</v>
      </c>
      <c r="BC16" s="134" t="s">
        <v>116</v>
      </c>
      <c r="BD16" s="134" t="s">
        <v>87</v>
      </c>
    </row>
    <row r="17" s="1" customFormat="1" ht="6.96" customHeight="1">
      <c r="B17" s="44"/>
      <c r="C17" s="45"/>
      <c r="D17" s="45"/>
      <c r="E17" s="45"/>
      <c r="F17" s="45"/>
      <c r="G17" s="45"/>
      <c r="H17" s="45"/>
      <c r="I17" s="137"/>
      <c r="J17" s="45"/>
      <c r="K17" s="49"/>
      <c r="AZ17" s="134" t="s">
        <v>117</v>
      </c>
      <c r="BA17" s="134" t="s">
        <v>21</v>
      </c>
      <c r="BB17" s="134" t="s">
        <v>21</v>
      </c>
      <c r="BC17" s="134" t="s">
        <v>118</v>
      </c>
      <c r="BD17" s="134" t="s">
        <v>87</v>
      </c>
    </row>
    <row r="18" s="1" customFormat="1" ht="14.4" customHeight="1">
      <c r="B18" s="44"/>
      <c r="C18" s="45"/>
      <c r="D18" s="38" t="s">
        <v>34</v>
      </c>
      <c r="E18" s="45"/>
      <c r="F18" s="45"/>
      <c r="G18" s="45"/>
      <c r="H18" s="45"/>
      <c r="I18" s="139" t="s">
        <v>28</v>
      </c>
      <c r="J18" s="33" t="s">
        <v>35</v>
      </c>
      <c r="K18" s="49"/>
      <c r="AZ18" s="134" t="s">
        <v>119</v>
      </c>
      <c r="BA18" s="134" t="s">
        <v>21</v>
      </c>
      <c r="BB18" s="134" t="s">
        <v>21</v>
      </c>
      <c r="BC18" s="134" t="s">
        <v>120</v>
      </c>
      <c r="BD18" s="134" t="s">
        <v>87</v>
      </c>
    </row>
    <row r="19" s="1" customFormat="1" ht="18" customHeight="1">
      <c r="B19" s="44"/>
      <c r="C19" s="45"/>
      <c r="D19" s="45"/>
      <c r="E19" s="33" t="s">
        <v>36</v>
      </c>
      <c r="F19" s="45"/>
      <c r="G19" s="45"/>
      <c r="H19" s="45"/>
      <c r="I19" s="139" t="s">
        <v>31</v>
      </c>
      <c r="J19" s="33" t="s">
        <v>21</v>
      </c>
      <c r="K19" s="49"/>
      <c r="AZ19" s="134" t="s">
        <v>121</v>
      </c>
      <c r="BA19" s="134" t="s">
        <v>21</v>
      </c>
      <c r="BB19" s="134" t="s">
        <v>21</v>
      </c>
      <c r="BC19" s="134" t="s">
        <v>122</v>
      </c>
      <c r="BD19" s="134" t="s">
        <v>87</v>
      </c>
    </row>
    <row r="20" s="1" customFormat="1" ht="6.96" customHeight="1">
      <c r="B20" s="44"/>
      <c r="C20" s="45"/>
      <c r="D20" s="45"/>
      <c r="E20" s="45"/>
      <c r="F20" s="45"/>
      <c r="G20" s="45"/>
      <c r="H20" s="45"/>
      <c r="I20" s="137"/>
      <c r="J20" s="45"/>
      <c r="K20" s="49"/>
      <c r="AZ20" s="134" t="s">
        <v>123</v>
      </c>
      <c r="BA20" s="134" t="s">
        <v>21</v>
      </c>
      <c r="BB20" s="134" t="s">
        <v>21</v>
      </c>
      <c r="BC20" s="134" t="s">
        <v>124</v>
      </c>
      <c r="BD20" s="134" t="s">
        <v>87</v>
      </c>
    </row>
    <row r="21" s="1" customFormat="1" ht="14.4" customHeight="1">
      <c r="B21" s="44"/>
      <c r="C21" s="45"/>
      <c r="D21" s="38" t="s">
        <v>38</v>
      </c>
      <c r="E21" s="45"/>
      <c r="F21" s="45"/>
      <c r="G21" s="45"/>
      <c r="H21" s="45"/>
      <c r="I21" s="137"/>
      <c r="J21" s="45"/>
      <c r="K21" s="49"/>
      <c r="AZ21" s="134" t="s">
        <v>125</v>
      </c>
      <c r="BA21" s="134" t="s">
        <v>21</v>
      </c>
      <c r="BB21" s="134" t="s">
        <v>21</v>
      </c>
      <c r="BC21" s="134" t="s">
        <v>126</v>
      </c>
      <c r="BD21" s="134" t="s">
        <v>87</v>
      </c>
    </row>
    <row r="22" s="6" customFormat="1" ht="16.5" customHeight="1">
      <c r="B22" s="141"/>
      <c r="C22" s="142"/>
      <c r="D22" s="142"/>
      <c r="E22" s="42" t="s">
        <v>21</v>
      </c>
      <c r="F22" s="42"/>
      <c r="G22" s="42"/>
      <c r="H22" s="42"/>
      <c r="I22" s="143"/>
      <c r="J22" s="142"/>
      <c r="K22" s="144"/>
      <c r="AZ22" s="145" t="s">
        <v>127</v>
      </c>
      <c r="BA22" s="145" t="s">
        <v>21</v>
      </c>
      <c r="BB22" s="145" t="s">
        <v>21</v>
      </c>
      <c r="BC22" s="145" t="s">
        <v>128</v>
      </c>
      <c r="BD22" s="145" t="s">
        <v>87</v>
      </c>
    </row>
    <row r="23" s="1" customFormat="1" ht="6.96" customHeight="1">
      <c r="B23" s="44"/>
      <c r="C23" s="45"/>
      <c r="D23" s="45"/>
      <c r="E23" s="45"/>
      <c r="F23" s="45"/>
      <c r="G23" s="45"/>
      <c r="H23" s="45"/>
      <c r="I23" s="137"/>
      <c r="J23" s="45"/>
      <c r="K23" s="49"/>
      <c r="AZ23" s="134" t="s">
        <v>129</v>
      </c>
      <c r="BA23" s="134" t="s">
        <v>21</v>
      </c>
      <c r="BB23" s="134" t="s">
        <v>21</v>
      </c>
      <c r="BC23" s="134" t="s">
        <v>130</v>
      </c>
      <c r="BD23" s="134" t="s">
        <v>87</v>
      </c>
    </row>
    <row r="24" s="1" customFormat="1" ht="6.96" customHeight="1">
      <c r="B24" s="44"/>
      <c r="C24" s="45"/>
      <c r="D24" s="104"/>
      <c r="E24" s="104"/>
      <c r="F24" s="104"/>
      <c r="G24" s="104"/>
      <c r="H24" s="104"/>
      <c r="I24" s="146"/>
      <c r="J24" s="104"/>
      <c r="K24" s="147"/>
      <c r="AZ24" s="134" t="s">
        <v>131</v>
      </c>
      <c r="BA24" s="134" t="s">
        <v>21</v>
      </c>
      <c r="BB24" s="134" t="s">
        <v>21</v>
      </c>
      <c r="BC24" s="134" t="s">
        <v>9</v>
      </c>
      <c r="BD24" s="134" t="s">
        <v>87</v>
      </c>
    </row>
    <row r="25" s="1" customFormat="1" ht="25.44" customHeight="1">
      <c r="B25" s="44"/>
      <c r="C25" s="45"/>
      <c r="D25" s="148" t="s">
        <v>39</v>
      </c>
      <c r="E25" s="45"/>
      <c r="F25" s="45"/>
      <c r="G25" s="45"/>
      <c r="H25" s="45"/>
      <c r="I25" s="137"/>
      <c r="J25" s="149">
        <f>ROUND(J78,2)</f>
        <v>0</v>
      </c>
      <c r="K25" s="49"/>
      <c r="AZ25" s="134" t="s">
        <v>132</v>
      </c>
      <c r="BA25" s="134" t="s">
        <v>21</v>
      </c>
      <c r="BB25" s="134" t="s">
        <v>21</v>
      </c>
      <c r="BC25" s="134" t="s">
        <v>133</v>
      </c>
      <c r="BD25" s="134" t="s">
        <v>87</v>
      </c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46"/>
      <c r="J26" s="104"/>
      <c r="K26" s="147"/>
      <c r="AZ26" s="134" t="s">
        <v>134</v>
      </c>
      <c r="BA26" s="134" t="s">
        <v>21</v>
      </c>
      <c r="BB26" s="134" t="s">
        <v>21</v>
      </c>
      <c r="BC26" s="134" t="s">
        <v>135</v>
      </c>
      <c r="BD26" s="134" t="s">
        <v>87</v>
      </c>
    </row>
    <row r="27" s="1" customFormat="1" ht="14.4" customHeight="1">
      <c r="B27" s="44"/>
      <c r="C27" s="45"/>
      <c r="D27" s="45"/>
      <c r="E27" s="45"/>
      <c r="F27" s="50" t="s">
        <v>41</v>
      </c>
      <c r="G27" s="45"/>
      <c r="H27" s="45"/>
      <c r="I27" s="150" t="s">
        <v>40</v>
      </c>
      <c r="J27" s="50" t="s">
        <v>42</v>
      </c>
      <c r="K27" s="49"/>
      <c r="AZ27" s="134" t="s">
        <v>136</v>
      </c>
      <c r="BA27" s="134" t="s">
        <v>21</v>
      </c>
      <c r="BB27" s="134" t="s">
        <v>21</v>
      </c>
      <c r="BC27" s="134" t="s">
        <v>137</v>
      </c>
      <c r="BD27" s="134" t="s">
        <v>87</v>
      </c>
    </row>
    <row r="28" s="1" customFormat="1" ht="14.4" customHeight="1">
      <c r="B28" s="44"/>
      <c r="C28" s="45"/>
      <c r="D28" s="53" t="s">
        <v>43</v>
      </c>
      <c r="E28" s="53" t="s">
        <v>44</v>
      </c>
      <c r="F28" s="151">
        <f>ROUND(SUM(BE78:BE256), 2)</f>
        <v>0</v>
      </c>
      <c r="G28" s="45"/>
      <c r="H28" s="45"/>
      <c r="I28" s="152">
        <v>0.20999999999999999</v>
      </c>
      <c r="J28" s="151">
        <f>ROUND(ROUND((SUM(BE78:BE256)), 2)*I28, 2)</f>
        <v>0</v>
      </c>
      <c r="K28" s="49"/>
      <c r="AZ28" s="134" t="s">
        <v>138</v>
      </c>
      <c r="BA28" s="134" t="s">
        <v>21</v>
      </c>
      <c r="BB28" s="134" t="s">
        <v>21</v>
      </c>
      <c r="BC28" s="134" t="s">
        <v>139</v>
      </c>
      <c r="BD28" s="134" t="s">
        <v>87</v>
      </c>
    </row>
    <row r="29" s="1" customFormat="1" ht="14.4" customHeight="1">
      <c r="B29" s="44"/>
      <c r="C29" s="45"/>
      <c r="D29" s="45"/>
      <c r="E29" s="53" t="s">
        <v>45</v>
      </c>
      <c r="F29" s="151">
        <f>ROUND(SUM(BF78:BF256), 2)</f>
        <v>0</v>
      </c>
      <c r="G29" s="45"/>
      <c r="H29" s="45"/>
      <c r="I29" s="152">
        <v>0.14999999999999999</v>
      </c>
      <c r="J29" s="151">
        <f>ROUND(ROUND((SUM(BF78:BF256)), 2)*I29, 2)</f>
        <v>0</v>
      </c>
      <c r="K29" s="49"/>
      <c r="AZ29" s="134" t="s">
        <v>140</v>
      </c>
      <c r="BA29" s="134" t="s">
        <v>21</v>
      </c>
      <c r="BB29" s="134" t="s">
        <v>21</v>
      </c>
      <c r="BC29" s="134" t="s">
        <v>141</v>
      </c>
      <c r="BD29" s="134" t="s">
        <v>87</v>
      </c>
    </row>
    <row r="30" hidden="1" s="1" customFormat="1" ht="14.4" customHeight="1">
      <c r="B30" s="44"/>
      <c r="C30" s="45"/>
      <c r="D30" s="45"/>
      <c r="E30" s="53" t="s">
        <v>46</v>
      </c>
      <c r="F30" s="151">
        <f>ROUND(SUM(BG78:BG256), 2)</f>
        <v>0</v>
      </c>
      <c r="G30" s="45"/>
      <c r="H30" s="45"/>
      <c r="I30" s="152">
        <v>0.20999999999999999</v>
      </c>
      <c r="J30" s="151">
        <v>0</v>
      </c>
      <c r="K30" s="49"/>
      <c r="AZ30" s="134" t="s">
        <v>142</v>
      </c>
      <c r="BA30" s="134" t="s">
        <v>21</v>
      </c>
      <c r="BB30" s="134" t="s">
        <v>21</v>
      </c>
      <c r="BC30" s="134" t="s">
        <v>143</v>
      </c>
      <c r="BD30" s="134" t="s">
        <v>87</v>
      </c>
    </row>
    <row r="31" hidden="1" s="1" customFormat="1" ht="14.4" customHeight="1">
      <c r="B31" s="44"/>
      <c r="C31" s="45"/>
      <c r="D31" s="45"/>
      <c r="E31" s="53" t="s">
        <v>47</v>
      </c>
      <c r="F31" s="151">
        <f>ROUND(SUM(BH78:BH256), 2)</f>
        <v>0</v>
      </c>
      <c r="G31" s="45"/>
      <c r="H31" s="45"/>
      <c r="I31" s="152">
        <v>0.14999999999999999</v>
      </c>
      <c r="J31" s="151">
        <v>0</v>
      </c>
      <c r="K31" s="49"/>
      <c r="AZ31" s="134" t="s">
        <v>144</v>
      </c>
      <c r="BA31" s="134" t="s">
        <v>21</v>
      </c>
      <c r="BB31" s="134" t="s">
        <v>21</v>
      </c>
      <c r="BC31" s="134" t="s">
        <v>145</v>
      </c>
      <c r="BD31" s="134" t="s">
        <v>87</v>
      </c>
    </row>
    <row r="32" hidden="1" s="1" customFormat="1" ht="14.4" customHeight="1">
      <c r="B32" s="44"/>
      <c r="C32" s="45"/>
      <c r="D32" s="45"/>
      <c r="E32" s="53" t="s">
        <v>48</v>
      </c>
      <c r="F32" s="151">
        <f>ROUND(SUM(BI78:BI256), 2)</f>
        <v>0</v>
      </c>
      <c r="G32" s="45"/>
      <c r="H32" s="45"/>
      <c r="I32" s="152">
        <v>0</v>
      </c>
      <c r="J32" s="151">
        <v>0</v>
      </c>
      <c r="K32" s="49"/>
      <c r="AZ32" s="134" t="s">
        <v>146</v>
      </c>
      <c r="BA32" s="134" t="s">
        <v>21</v>
      </c>
      <c r="BB32" s="134" t="s">
        <v>21</v>
      </c>
      <c r="BC32" s="134" t="s">
        <v>147</v>
      </c>
      <c r="BD32" s="134" t="s">
        <v>87</v>
      </c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137"/>
      <c r="J33" s="45"/>
      <c r="K33" s="49"/>
      <c r="AZ33" s="134" t="s">
        <v>148</v>
      </c>
      <c r="BA33" s="134" t="s">
        <v>21</v>
      </c>
      <c r="BB33" s="134" t="s">
        <v>21</v>
      </c>
      <c r="BC33" s="134" t="s">
        <v>149</v>
      </c>
      <c r="BD33" s="134" t="s">
        <v>87</v>
      </c>
    </row>
    <row r="34" s="1" customFormat="1" ht="25.44" customHeight="1">
      <c r="B34" s="44"/>
      <c r="C34" s="153"/>
      <c r="D34" s="154" t="s">
        <v>49</v>
      </c>
      <c r="E34" s="96"/>
      <c r="F34" s="96"/>
      <c r="G34" s="155" t="s">
        <v>50</v>
      </c>
      <c r="H34" s="156" t="s">
        <v>51</v>
      </c>
      <c r="I34" s="157"/>
      <c r="J34" s="158">
        <f>SUM(J25:J32)</f>
        <v>0</v>
      </c>
      <c r="K34" s="159"/>
      <c r="AZ34" s="134" t="s">
        <v>150</v>
      </c>
      <c r="BA34" s="134" t="s">
        <v>21</v>
      </c>
      <c r="BB34" s="134" t="s">
        <v>21</v>
      </c>
      <c r="BC34" s="134" t="s">
        <v>151</v>
      </c>
      <c r="BD34" s="134" t="s">
        <v>87</v>
      </c>
    </row>
    <row r="35" s="1" customFormat="1" ht="14.4" customHeight="1">
      <c r="B35" s="65"/>
      <c r="C35" s="66"/>
      <c r="D35" s="66"/>
      <c r="E35" s="66"/>
      <c r="F35" s="66"/>
      <c r="G35" s="66"/>
      <c r="H35" s="66"/>
      <c r="I35" s="160"/>
      <c r="J35" s="66"/>
      <c r="K35" s="67"/>
      <c r="AZ35" s="134" t="s">
        <v>152</v>
      </c>
      <c r="BA35" s="134" t="s">
        <v>21</v>
      </c>
      <c r="BB35" s="134" t="s">
        <v>21</v>
      </c>
      <c r="BC35" s="134" t="s">
        <v>153</v>
      </c>
      <c r="BD35" s="134" t="s">
        <v>87</v>
      </c>
    </row>
    <row r="36">
      <c r="AZ36" s="134" t="s">
        <v>154</v>
      </c>
      <c r="BA36" s="134" t="s">
        <v>21</v>
      </c>
      <c r="BB36" s="134" t="s">
        <v>21</v>
      </c>
      <c r="BC36" s="134" t="s">
        <v>155</v>
      </c>
      <c r="BD36" s="134" t="s">
        <v>87</v>
      </c>
    </row>
    <row r="37">
      <c r="AZ37" s="134" t="s">
        <v>156</v>
      </c>
      <c r="BA37" s="134" t="s">
        <v>21</v>
      </c>
      <c r="BB37" s="134" t="s">
        <v>21</v>
      </c>
      <c r="BC37" s="134" t="s">
        <v>157</v>
      </c>
      <c r="BD37" s="134" t="s">
        <v>87</v>
      </c>
    </row>
    <row r="38">
      <c r="AZ38" s="134" t="s">
        <v>158</v>
      </c>
      <c r="BA38" s="134" t="s">
        <v>21</v>
      </c>
      <c r="BB38" s="134" t="s">
        <v>21</v>
      </c>
      <c r="BC38" s="134" t="s">
        <v>159</v>
      </c>
      <c r="BD38" s="134" t="s">
        <v>87</v>
      </c>
    </row>
    <row r="39" s="1" customFormat="1" ht="6.96" customHeight="1">
      <c r="B39" s="161"/>
      <c r="C39" s="162"/>
      <c r="D39" s="162"/>
      <c r="E39" s="162"/>
      <c r="F39" s="162"/>
      <c r="G39" s="162"/>
      <c r="H39" s="162"/>
      <c r="I39" s="163"/>
      <c r="J39" s="162"/>
      <c r="K39" s="164"/>
    </row>
    <row r="40" s="1" customFormat="1" ht="36.96" customHeight="1">
      <c r="B40" s="44"/>
      <c r="C40" s="28" t="s">
        <v>160</v>
      </c>
      <c r="D40" s="45"/>
      <c r="E40" s="45"/>
      <c r="F40" s="45"/>
      <c r="G40" s="45"/>
      <c r="H40" s="45"/>
      <c r="I40" s="137"/>
      <c r="J40" s="45"/>
      <c r="K40" s="49"/>
    </row>
    <row r="41" s="1" customFormat="1" ht="6.96" customHeight="1">
      <c r="B41" s="44"/>
      <c r="C41" s="45"/>
      <c r="D41" s="45"/>
      <c r="E41" s="45"/>
      <c r="F41" s="45"/>
      <c r="G41" s="45"/>
      <c r="H41" s="45"/>
      <c r="I41" s="137"/>
      <c r="J41" s="45"/>
      <c r="K41" s="49"/>
    </row>
    <row r="42" s="1" customFormat="1" ht="14.4" customHeight="1">
      <c r="B42" s="44"/>
      <c r="C42" s="38" t="s">
        <v>18</v>
      </c>
      <c r="D42" s="45"/>
      <c r="E42" s="45"/>
      <c r="F42" s="45"/>
      <c r="G42" s="45"/>
      <c r="H42" s="45"/>
      <c r="I42" s="137"/>
      <c r="J42" s="45"/>
      <c r="K42" s="49"/>
    </row>
    <row r="43" s="1" customFormat="1" ht="17.25" customHeight="1">
      <c r="B43" s="44"/>
      <c r="C43" s="45"/>
      <c r="D43" s="45"/>
      <c r="E43" s="138" t="str">
        <f>E7</f>
        <v>Ostrov, Oprava ulice Lidická v úseku Komenského - Vančurova</v>
      </c>
      <c r="F43" s="45"/>
      <c r="G43" s="45"/>
      <c r="H43" s="45"/>
      <c r="I43" s="137"/>
      <c r="J43" s="45"/>
      <c r="K43" s="49"/>
    </row>
    <row r="44" s="1" customFormat="1" ht="6.96" customHeight="1">
      <c r="B44" s="44"/>
      <c r="C44" s="45"/>
      <c r="D44" s="45"/>
      <c r="E44" s="45"/>
      <c r="F44" s="45"/>
      <c r="G44" s="45"/>
      <c r="H44" s="45"/>
      <c r="I44" s="137"/>
      <c r="J44" s="45"/>
      <c r="K44" s="49"/>
    </row>
    <row r="45" s="1" customFormat="1" ht="18" customHeight="1">
      <c r="B45" s="44"/>
      <c r="C45" s="38" t="s">
        <v>23</v>
      </c>
      <c r="D45" s="45"/>
      <c r="E45" s="45"/>
      <c r="F45" s="33" t="str">
        <f>F10</f>
        <v>Ostrov</v>
      </c>
      <c r="G45" s="45"/>
      <c r="H45" s="45"/>
      <c r="I45" s="139" t="s">
        <v>25</v>
      </c>
      <c r="J45" s="140" t="str">
        <f>IF(J10="","",J10)</f>
        <v>19. 12. 2018</v>
      </c>
      <c r="K45" s="49"/>
    </row>
    <row r="46" s="1" customFormat="1" ht="6.96" customHeight="1">
      <c r="B46" s="44"/>
      <c r="C46" s="45"/>
      <c r="D46" s="45"/>
      <c r="E46" s="45"/>
      <c r="F46" s="45"/>
      <c r="G46" s="45"/>
      <c r="H46" s="45"/>
      <c r="I46" s="137"/>
      <c r="J46" s="45"/>
      <c r="K46" s="49"/>
    </row>
    <row r="47" s="1" customFormat="1">
      <c r="B47" s="44"/>
      <c r="C47" s="38" t="s">
        <v>27</v>
      </c>
      <c r="D47" s="45"/>
      <c r="E47" s="45"/>
      <c r="F47" s="33" t="str">
        <f>E13</f>
        <v>Město Ostrov</v>
      </c>
      <c r="G47" s="45"/>
      <c r="H47" s="45"/>
      <c r="I47" s="139" t="s">
        <v>34</v>
      </c>
      <c r="J47" s="42" t="str">
        <f>E19</f>
        <v>Ing. Igor Hrazdil</v>
      </c>
      <c r="K47" s="49"/>
    </row>
    <row r="48" s="1" customFormat="1" ht="14.4" customHeight="1">
      <c r="B48" s="44"/>
      <c r="C48" s="38" t="s">
        <v>32</v>
      </c>
      <c r="D48" s="45"/>
      <c r="E48" s="45"/>
      <c r="F48" s="33" t="str">
        <f>IF(E16="","",E16)</f>
        <v/>
      </c>
      <c r="G48" s="45"/>
      <c r="H48" s="45"/>
      <c r="I48" s="137"/>
      <c r="J48" s="165"/>
      <c r="K48" s="49"/>
    </row>
    <row r="49" s="1" customFormat="1" ht="10.32" customHeight="1">
      <c r="B49" s="44"/>
      <c r="C49" s="45"/>
      <c r="D49" s="45"/>
      <c r="E49" s="45"/>
      <c r="F49" s="45"/>
      <c r="G49" s="45"/>
      <c r="H49" s="45"/>
      <c r="I49" s="137"/>
      <c r="J49" s="45"/>
      <c r="K49" s="49"/>
    </row>
    <row r="50" s="1" customFormat="1" ht="29.28" customHeight="1">
      <c r="B50" s="44"/>
      <c r="C50" s="166" t="s">
        <v>161</v>
      </c>
      <c r="D50" s="153"/>
      <c r="E50" s="153"/>
      <c r="F50" s="153"/>
      <c r="G50" s="153"/>
      <c r="H50" s="153"/>
      <c r="I50" s="167"/>
      <c r="J50" s="168" t="s">
        <v>162</v>
      </c>
      <c r="K50" s="169"/>
    </row>
    <row r="51" s="1" customFormat="1" ht="10.32" customHeight="1">
      <c r="B51" s="44"/>
      <c r="C51" s="45"/>
      <c r="D51" s="45"/>
      <c r="E51" s="45"/>
      <c r="F51" s="45"/>
      <c r="G51" s="45"/>
      <c r="H51" s="45"/>
      <c r="I51" s="137"/>
      <c r="J51" s="45"/>
      <c r="K51" s="49"/>
    </row>
    <row r="52" s="1" customFormat="1" ht="29.28" customHeight="1">
      <c r="B52" s="44"/>
      <c r="C52" s="170" t="s">
        <v>163</v>
      </c>
      <c r="D52" s="45"/>
      <c r="E52" s="45"/>
      <c r="F52" s="45"/>
      <c r="G52" s="45"/>
      <c r="H52" s="45"/>
      <c r="I52" s="137"/>
      <c r="J52" s="149">
        <f>J78</f>
        <v>0</v>
      </c>
      <c r="K52" s="49"/>
      <c r="AU52" s="22" t="s">
        <v>164</v>
      </c>
    </row>
    <row r="53" s="7" customFormat="1" ht="24.96" customHeight="1">
      <c r="B53" s="171"/>
      <c r="C53" s="172"/>
      <c r="D53" s="173" t="s">
        <v>165</v>
      </c>
      <c r="E53" s="174"/>
      <c r="F53" s="174"/>
      <c r="G53" s="174"/>
      <c r="H53" s="174"/>
      <c r="I53" s="175"/>
      <c r="J53" s="176">
        <f>J79</f>
        <v>0</v>
      </c>
      <c r="K53" s="177"/>
    </row>
    <row r="54" s="8" customFormat="1" ht="19.92" customHeight="1">
      <c r="B54" s="178"/>
      <c r="C54" s="179"/>
      <c r="D54" s="180" t="s">
        <v>166</v>
      </c>
      <c r="E54" s="181"/>
      <c r="F54" s="181"/>
      <c r="G54" s="181"/>
      <c r="H54" s="181"/>
      <c r="I54" s="182"/>
      <c r="J54" s="183">
        <f>J80</f>
        <v>0</v>
      </c>
      <c r="K54" s="184"/>
    </row>
    <row r="55" s="8" customFormat="1" ht="19.92" customHeight="1">
      <c r="B55" s="178"/>
      <c r="C55" s="179"/>
      <c r="D55" s="180" t="s">
        <v>167</v>
      </c>
      <c r="E55" s="181"/>
      <c r="F55" s="181"/>
      <c r="G55" s="181"/>
      <c r="H55" s="181"/>
      <c r="I55" s="182"/>
      <c r="J55" s="183">
        <f>J138</f>
        <v>0</v>
      </c>
      <c r="K55" s="184"/>
    </row>
    <row r="56" s="8" customFormat="1" ht="19.92" customHeight="1">
      <c r="B56" s="178"/>
      <c r="C56" s="179"/>
      <c r="D56" s="180" t="s">
        <v>168</v>
      </c>
      <c r="E56" s="181"/>
      <c r="F56" s="181"/>
      <c r="G56" s="181"/>
      <c r="H56" s="181"/>
      <c r="I56" s="182"/>
      <c r="J56" s="183">
        <f>J141</f>
        <v>0</v>
      </c>
      <c r="K56" s="184"/>
    </row>
    <row r="57" s="8" customFormat="1" ht="19.92" customHeight="1">
      <c r="B57" s="178"/>
      <c r="C57" s="179"/>
      <c r="D57" s="180" t="s">
        <v>169</v>
      </c>
      <c r="E57" s="181"/>
      <c r="F57" s="181"/>
      <c r="G57" s="181"/>
      <c r="H57" s="181"/>
      <c r="I57" s="182"/>
      <c r="J57" s="183">
        <f>J168</f>
        <v>0</v>
      </c>
      <c r="K57" s="184"/>
    </row>
    <row r="58" s="8" customFormat="1" ht="19.92" customHeight="1">
      <c r="B58" s="178"/>
      <c r="C58" s="179"/>
      <c r="D58" s="180" t="s">
        <v>170</v>
      </c>
      <c r="E58" s="181"/>
      <c r="F58" s="181"/>
      <c r="G58" s="181"/>
      <c r="H58" s="181"/>
      <c r="I58" s="182"/>
      <c r="J58" s="183">
        <f>J196</f>
        <v>0</v>
      </c>
      <c r="K58" s="184"/>
    </row>
    <row r="59" s="8" customFormat="1" ht="19.92" customHeight="1">
      <c r="B59" s="178"/>
      <c r="C59" s="179"/>
      <c r="D59" s="180" t="s">
        <v>171</v>
      </c>
      <c r="E59" s="181"/>
      <c r="F59" s="181"/>
      <c r="G59" s="181"/>
      <c r="H59" s="181"/>
      <c r="I59" s="182"/>
      <c r="J59" s="183">
        <f>J235</f>
        <v>0</v>
      </c>
      <c r="K59" s="184"/>
    </row>
    <row r="60" s="8" customFormat="1" ht="19.92" customHeight="1">
      <c r="B60" s="178"/>
      <c r="C60" s="179"/>
      <c r="D60" s="180" t="s">
        <v>172</v>
      </c>
      <c r="E60" s="181"/>
      <c r="F60" s="181"/>
      <c r="G60" s="181"/>
      <c r="H60" s="181"/>
      <c r="I60" s="182"/>
      <c r="J60" s="183">
        <f>J255</f>
        <v>0</v>
      </c>
      <c r="K60" s="184"/>
    </row>
    <row r="61" s="1" customFormat="1" ht="21.84" customHeight="1">
      <c r="B61" s="44"/>
      <c r="C61" s="45"/>
      <c r="D61" s="45"/>
      <c r="E61" s="45"/>
      <c r="F61" s="45"/>
      <c r="G61" s="45"/>
      <c r="H61" s="45"/>
      <c r="I61" s="137"/>
      <c r="J61" s="45"/>
      <c r="K61" s="49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0"/>
      <c r="J62" s="66"/>
      <c r="K62" s="67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3"/>
      <c r="J66" s="69"/>
      <c r="K66" s="69"/>
      <c r="L66" s="70"/>
    </row>
    <row r="67" s="1" customFormat="1" ht="36.96" customHeight="1">
      <c r="B67" s="44"/>
      <c r="C67" s="71" t="s">
        <v>173</v>
      </c>
      <c r="D67" s="72"/>
      <c r="E67" s="72"/>
      <c r="F67" s="72"/>
      <c r="G67" s="72"/>
      <c r="H67" s="72"/>
      <c r="I67" s="185"/>
      <c r="J67" s="72"/>
      <c r="K67" s="72"/>
      <c r="L67" s="70"/>
    </row>
    <row r="68" s="1" customFormat="1" ht="6.96" customHeight="1">
      <c r="B68" s="44"/>
      <c r="C68" s="72"/>
      <c r="D68" s="72"/>
      <c r="E68" s="72"/>
      <c r="F68" s="72"/>
      <c r="G68" s="72"/>
      <c r="H68" s="72"/>
      <c r="I68" s="185"/>
      <c r="J68" s="72"/>
      <c r="K68" s="72"/>
      <c r="L68" s="70"/>
    </row>
    <row r="69" s="1" customFormat="1" ht="14.4" customHeight="1">
      <c r="B69" s="44"/>
      <c r="C69" s="74" t="s">
        <v>18</v>
      </c>
      <c r="D69" s="72"/>
      <c r="E69" s="72"/>
      <c r="F69" s="72"/>
      <c r="G69" s="72"/>
      <c r="H69" s="72"/>
      <c r="I69" s="185"/>
      <c r="J69" s="72"/>
      <c r="K69" s="72"/>
      <c r="L69" s="70"/>
    </row>
    <row r="70" s="1" customFormat="1" ht="17.25" customHeight="1">
      <c r="B70" s="44"/>
      <c r="C70" s="72"/>
      <c r="D70" s="72"/>
      <c r="E70" s="80" t="str">
        <f>E7</f>
        <v>Ostrov, Oprava ulice Lidická v úseku Komenského - Vančurova</v>
      </c>
      <c r="F70" s="72"/>
      <c r="G70" s="72"/>
      <c r="H70" s="72"/>
      <c r="I70" s="185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5"/>
      <c r="J71" s="72"/>
      <c r="K71" s="72"/>
      <c r="L71" s="70"/>
    </row>
    <row r="72" s="1" customFormat="1" ht="18" customHeight="1">
      <c r="B72" s="44"/>
      <c r="C72" s="74" t="s">
        <v>23</v>
      </c>
      <c r="D72" s="72"/>
      <c r="E72" s="72"/>
      <c r="F72" s="186" t="str">
        <f>F10</f>
        <v>Ostrov</v>
      </c>
      <c r="G72" s="72"/>
      <c r="H72" s="72"/>
      <c r="I72" s="187" t="s">
        <v>25</v>
      </c>
      <c r="J72" s="83" t="str">
        <f>IF(J10="","",J10)</f>
        <v>19. 12. 2018</v>
      </c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5"/>
      <c r="J73" s="72"/>
      <c r="K73" s="72"/>
      <c r="L73" s="70"/>
    </row>
    <row r="74" s="1" customFormat="1">
      <c r="B74" s="44"/>
      <c r="C74" s="74" t="s">
        <v>27</v>
      </c>
      <c r="D74" s="72"/>
      <c r="E74" s="72"/>
      <c r="F74" s="186" t="str">
        <f>E13</f>
        <v>Město Ostrov</v>
      </c>
      <c r="G74" s="72"/>
      <c r="H74" s="72"/>
      <c r="I74" s="187" t="s">
        <v>34</v>
      </c>
      <c r="J74" s="186" t="str">
        <f>E19</f>
        <v>Ing. Igor Hrazdil</v>
      </c>
      <c r="K74" s="72"/>
      <c r="L74" s="70"/>
    </row>
    <row r="75" s="1" customFormat="1" ht="14.4" customHeight="1">
      <c r="B75" s="44"/>
      <c r="C75" s="74" t="s">
        <v>32</v>
      </c>
      <c r="D75" s="72"/>
      <c r="E75" s="72"/>
      <c r="F75" s="186" t="str">
        <f>IF(E16="","",E16)</f>
        <v/>
      </c>
      <c r="G75" s="72"/>
      <c r="H75" s="72"/>
      <c r="I75" s="185"/>
      <c r="J75" s="72"/>
      <c r="K75" s="72"/>
      <c r="L75" s="70"/>
    </row>
    <row r="76" s="1" customFormat="1" ht="10.32" customHeight="1">
      <c r="B76" s="44"/>
      <c r="C76" s="72"/>
      <c r="D76" s="72"/>
      <c r="E76" s="72"/>
      <c r="F76" s="72"/>
      <c r="G76" s="72"/>
      <c r="H76" s="72"/>
      <c r="I76" s="185"/>
      <c r="J76" s="72"/>
      <c r="K76" s="72"/>
      <c r="L76" s="70"/>
    </row>
    <row r="77" s="9" customFormat="1" ht="29.28" customHeight="1">
      <c r="B77" s="188"/>
      <c r="C77" s="189" t="s">
        <v>174</v>
      </c>
      <c r="D77" s="190" t="s">
        <v>58</v>
      </c>
      <c r="E77" s="190" t="s">
        <v>54</v>
      </c>
      <c r="F77" s="190" t="s">
        <v>175</v>
      </c>
      <c r="G77" s="190" t="s">
        <v>176</v>
      </c>
      <c r="H77" s="190" t="s">
        <v>177</v>
      </c>
      <c r="I77" s="191" t="s">
        <v>178</v>
      </c>
      <c r="J77" s="190" t="s">
        <v>162</v>
      </c>
      <c r="K77" s="192" t="s">
        <v>179</v>
      </c>
      <c r="L77" s="193"/>
      <c r="M77" s="100" t="s">
        <v>180</v>
      </c>
      <c r="N77" s="101" t="s">
        <v>43</v>
      </c>
      <c r="O77" s="101" t="s">
        <v>181</v>
      </c>
      <c r="P77" s="101" t="s">
        <v>182</v>
      </c>
      <c r="Q77" s="101" t="s">
        <v>183</v>
      </c>
      <c r="R77" s="101" t="s">
        <v>184</v>
      </c>
      <c r="S77" s="101" t="s">
        <v>185</v>
      </c>
      <c r="T77" s="102" t="s">
        <v>186</v>
      </c>
    </row>
    <row r="78" s="1" customFormat="1" ht="29.28" customHeight="1">
      <c r="B78" s="44"/>
      <c r="C78" s="106" t="s">
        <v>163</v>
      </c>
      <c r="D78" s="72"/>
      <c r="E78" s="72"/>
      <c r="F78" s="72"/>
      <c r="G78" s="72"/>
      <c r="H78" s="72"/>
      <c r="I78" s="185"/>
      <c r="J78" s="194">
        <f>BK78</f>
        <v>0</v>
      </c>
      <c r="K78" s="72"/>
      <c r="L78" s="70"/>
      <c r="M78" s="103"/>
      <c r="N78" s="104"/>
      <c r="O78" s="104"/>
      <c r="P78" s="195">
        <f>P79</f>
        <v>0</v>
      </c>
      <c r="Q78" s="104"/>
      <c r="R78" s="195">
        <f>R79</f>
        <v>366.40601758000003</v>
      </c>
      <c r="S78" s="104"/>
      <c r="T78" s="196">
        <f>T79</f>
        <v>750.5150000000001</v>
      </c>
      <c r="AT78" s="22" t="s">
        <v>72</v>
      </c>
      <c r="AU78" s="22" t="s">
        <v>164</v>
      </c>
      <c r="BK78" s="197">
        <f>BK79</f>
        <v>0</v>
      </c>
    </row>
    <row r="79" s="10" customFormat="1" ht="37.44" customHeight="1">
      <c r="B79" s="198"/>
      <c r="C79" s="199"/>
      <c r="D79" s="200" t="s">
        <v>72</v>
      </c>
      <c r="E79" s="201" t="s">
        <v>187</v>
      </c>
      <c r="F79" s="201" t="s">
        <v>188</v>
      </c>
      <c r="G79" s="199"/>
      <c r="H79" s="199"/>
      <c r="I79" s="202"/>
      <c r="J79" s="203">
        <f>BK79</f>
        <v>0</v>
      </c>
      <c r="K79" s="199"/>
      <c r="L79" s="204"/>
      <c r="M79" s="205"/>
      <c r="N79" s="206"/>
      <c r="O79" s="206"/>
      <c r="P79" s="207">
        <f>P80+P138+P141+P168+P196+P235+P255</f>
        <v>0</v>
      </c>
      <c r="Q79" s="206"/>
      <c r="R79" s="207">
        <f>R80+R138+R141+R168+R196+R235+R255</f>
        <v>366.40601758000003</v>
      </c>
      <c r="S79" s="206"/>
      <c r="T79" s="208">
        <f>T80+T138+T141+T168+T196+T235+T255</f>
        <v>750.5150000000001</v>
      </c>
      <c r="AR79" s="209" t="s">
        <v>78</v>
      </c>
      <c r="AT79" s="210" t="s">
        <v>72</v>
      </c>
      <c r="AU79" s="210" t="s">
        <v>73</v>
      </c>
      <c r="AY79" s="209" t="s">
        <v>189</v>
      </c>
      <c r="BK79" s="211">
        <f>BK80+BK138+BK141+BK168+BK196+BK235+BK255</f>
        <v>0</v>
      </c>
    </row>
    <row r="80" s="10" customFormat="1" ht="19.92" customHeight="1">
      <c r="B80" s="198"/>
      <c r="C80" s="199"/>
      <c r="D80" s="200" t="s">
        <v>72</v>
      </c>
      <c r="E80" s="212" t="s">
        <v>78</v>
      </c>
      <c r="F80" s="212" t="s">
        <v>190</v>
      </c>
      <c r="G80" s="199"/>
      <c r="H80" s="199"/>
      <c r="I80" s="202"/>
      <c r="J80" s="213">
        <f>BK80</f>
        <v>0</v>
      </c>
      <c r="K80" s="199"/>
      <c r="L80" s="204"/>
      <c r="M80" s="205"/>
      <c r="N80" s="206"/>
      <c r="O80" s="206"/>
      <c r="P80" s="207">
        <f>SUM(P81:P137)</f>
        <v>0</v>
      </c>
      <c r="Q80" s="206"/>
      <c r="R80" s="207">
        <f>SUM(R81:R137)</f>
        <v>14.156326</v>
      </c>
      <c r="S80" s="206"/>
      <c r="T80" s="208">
        <f>SUM(T81:T137)</f>
        <v>743.37500000000011</v>
      </c>
      <c r="AR80" s="209" t="s">
        <v>78</v>
      </c>
      <c r="AT80" s="210" t="s">
        <v>72</v>
      </c>
      <c r="AU80" s="210" t="s">
        <v>78</v>
      </c>
      <c r="AY80" s="209" t="s">
        <v>189</v>
      </c>
      <c r="BK80" s="211">
        <f>SUM(BK81:BK137)</f>
        <v>0</v>
      </c>
    </row>
    <row r="81" s="1" customFormat="1" ht="38.25" customHeight="1">
      <c r="B81" s="44"/>
      <c r="C81" s="214" t="s">
        <v>78</v>
      </c>
      <c r="D81" s="214" t="s">
        <v>191</v>
      </c>
      <c r="E81" s="215" t="s">
        <v>192</v>
      </c>
      <c r="F81" s="216" t="s">
        <v>193</v>
      </c>
      <c r="G81" s="217" t="s">
        <v>194</v>
      </c>
      <c r="H81" s="218">
        <v>19.800000000000001</v>
      </c>
      <c r="I81" s="219"/>
      <c r="J81" s="220">
        <f>ROUND(I81*H81,2)</f>
        <v>0</v>
      </c>
      <c r="K81" s="216" t="s">
        <v>195</v>
      </c>
      <c r="L81" s="70"/>
      <c r="M81" s="221" t="s">
        <v>21</v>
      </c>
      <c r="N81" s="222" t="s">
        <v>44</v>
      </c>
      <c r="O81" s="45"/>
      <c r="P81" s="223">
        <f>O81*H81</f>
        <v>0</v>
      </c>
      <c r="Q81" s="223">
        <v>0</v>
      </c>
      <c r="R81" s="223">
        <f>Q81*H81</f>
        <v>0</v>
      </c>
      <c r="S81" s="223">
        <v>0.26000000000000001</v>
      </c>
      <c r="T81" s="224">
        <f>S81*H81</f>
        <v>5.1480000000000006</v>
      </c>
      <c r="AR81" s="22" t="s">
        <v>196</v>
      </c>
      <c r="AT81" s="22" t="s">
        <v>191</v>
      </c>
      <c r="AU81" s="22" t="s">
        <v>87</v>
      </c>
      <c r="AY81" s="22" t="s">
        <v>189</v>
      </c>
      <c r="BE81" s="225">
        <f>IF(N81="základní",J81,0)</f>
        <v>0</v>
      </c>
      <c r="BF81" s="225">
        <f>IF(N81="snížená",J81,0)</f>
        <v>0</v>
      </c>
      <c r="BG81" s="225">
        <f>IF(N81="zákl. přenesená",J81,0)</f>
        <v>0</v>
      </c>
      <c r="BH81" s="225">
        <f>IF(N81="sníž. přenesená",J81,0)</f>
        <v>0</v>
      </c>
      <c r="BI81" s="225">
        <f>IF(N81="nulová",J81,0)</f>
        <v>0</v>
      </c>
      <c r="BJ81" s="22" t="s">
        <v>78</v>
      </c>
      <c r="BK81" s="225">
        <f>ROUND(I81*H81,2)</f>
        <v>0</v>
      </c>
      <c r="BL81" s="22" t="s">
        <v>196</v>
      </c>
      <c r="BM81" s="22" t="s">
        <v>197</v>
      </c>
    </row>
    <row r="82" s="11" customFormat="1">
      <c r="B82" s="226"/>
      <c r="C82" s="227"/>
      <c r="D82" s="228" t="s">
        <v>198</v>
      </c>
      <c r="E82" s="229" t="s">
        <v>21</v>
      </c>
      <c r="F82" s="230" t="s">
        <v>199</v>
      </c>
      <c r="G82" s="227"/>
      <c r="H82" s="231">
        <v>19.800000000000001</v>
      </c>
      <c r="I82" s="232"/>
      <c r="J82" s="227"/>
      <c r="K82" s="227"/>
      <c r="L82" s="233"/>
      <c r="M82" s="234"/>
      <c r="N82" s="235"/>
      <c r="O82" s="235"/>
      <c r="P82" s="235"/>
      <c r="Q82" s="235"/>
      <c r="R82" s="235"/>
      <c r="S82" s="235"/>
      <c r="T82" s="236"/>
      <c r="AT82" s="237" t="s">
        <v>198</v>
      </c>
      <c r="AU82" s="237" t="s">
        <v>87</v>
      </c>
      <c r="AV82" s="11" t="s">
        <v>87</v>
      </c>
      <c r="AW82" s="11" t="s">
        <v>37</v>
      </c>
      <c r="AX82" s="11" t="s">
        <v>78</v>
      </c>
      <c r="AY82" s="237" t="s">
        <v>189</v>
      </c>
    </row>
    <row r="83" s="1" customFormat="1" ht="38.25" customHeight="1">
      <c r="B83" s="44"/>
      <c r="C83" s="214" t="s">
        <v>87</v>
      </c>
      <c r="D83" s="214" t="s">
        <v>191</v>
      </c>
      <c r="E83" s="215" t="s">
        <v>200</v>
      </c>
      <c r="F83" s="216" t="s">
        <v>201</v>
      </c>
      <c r="G83" s="217" t="s">
        <v>194</v>
      </c>
      <c r="H83" s="218">
        <v>662</v>
      </c>
      <c r="I83" s="219"/>
      <c r="J83" s="220">
        <f>ROUND(I83*H83,2)</f>
        <v>0</v>
      </c>
      <c r="K83" s="216" t="s">
        <v>195</v>
      </c>
      <c r="L83" s="70"/>
      <c r="M83" s="221" t="s">
        <v>21</v>
      </c>
      <c r="N83" s="222" t="s">
        <v>44</v>
      </c>
      <c r="O83" s="45"/>
      <c r="P83" s="223">
        <f>O83*H83</f>
        <v>0</v>
      </c>
      <c r="Q83" s="223">
        <v>0</v>
      </c>
      <c r="R83" s="223">
        <f>Q83*H83</f>
        <v>0</v>
      </c>
      <c r="S83" s="223">
        <v>0.22</v>
      </c>
      <c r="T83" s="224">
        <f>S83*H83</f>
        <v>145.64000000000002</v>
      </c>
      <c r="AR83" s="22" t="s">
        <v>196</v>
      </c>
      <c r="AT83" s="22" t="s">
        <v>191</v>
      </c>
      <c r="AU83" s="22" t="s">
        <v>87</v>
      </c>
      <c r="AY83" s="22" t="s">
        <v>189</v>
      </c>
      <c r="BE83" s="225">
        <f>IF(N83="základní",J83,0)</f>
        <v>0</v>
      </c>
      <c r="BF83" s="225">
        <f>IF(N83="snížená",J83,0)</f>
        <v>0</v>
      </c>
      <c r="BG83" s="225">
        <f>IF(N83="zákl. přenesená",J83,0)</f>
        <v>0</v>
      </c>
      <c r="BH83" s="225">
        <f>IF(N83="sníž. přenesená",J83,0)</f>
        <v>0</v>
      </c>
      <c r="BI83" s="225">
        <f>IF(N83="nulová",J83,0)</f>
        <v>0</v>
      </c>
      <c r="BJ83" s="22" t="s">
        <v>78</v>
      </c>
      <c r="BK83" s="225">
        <f>ROUND(I83*H83,2)</f>
        <v>0</v>
      </c>
      <c r="BL83" s="22" t="s">
        <v>196</v>
      </c>
      <c r="BM83" s="22" t="s">
        <v>202</v>
      </c>
    </row>
    <row r="84" s="11" customFormat="1">
      <c r="B84" s="226"/>
      <c r="C84" s="227"/>
      <c r="D84" s="228" t="s">
        <v>198</v>
      </c>
      <c r="E84" s="229" t="s">
        <v>21</v>
      </c>
      <c r="F84" s="230" t="s">
        <v>203</v>
      </c>
      <c r="G84" s="227"/>
      <c r="H84" s="231">
        <v>662</v>
      </c>
      <c r="I84" s="232"/>
      <c r="J84" s="227"/>
      <c r="K84" s="227"/>
      <c r="L84" s="233"/>
      <c r="M84" s="234"/>
      <c r="N84" s="235"/>
      <c r="O84" s="235"/>
      <c r="P84" s="235"/>
      <c r="Q84" s="235"/>
      <c r="R84" s="235"/>
      <c r="S84" s="235"/>
      <c r="T84" s="236"/>
      <c r="AT84" s="237" t="s">
        <v>198</v>
      </c>
      <c r="AU84" s="237" t="s">
        <v>87</v>
      </c>
      <c r="AV84" s="11" t="s">
        <v>87</v>
      </c>
      <c r="AW84" s="11" t="s">
        <v>37</v>
      </c>
      <c r="AX84" s="11" t="s">
        <v>78</v>
      </c>
      <c r="AY84" s="237" t="s">
        <v>189</v>
      </c>
    </row>
    <row r="85" s="1" customFormat="1" ht="51" customHeight="1">
      <c r="B85" s="44"/>
      <c r="C85" s="214" t="s">
        <v>204</v>
      </c>
      <c r="D85" s="214" t="s">
        <v>191</v>
      </c>
      <c r="E85" s="215" t="s">
        <v>205</v>
      </c>
      <c r="F85" s="216" t="s">
        <v>206</v>
      </c>
      <c r="G85" s="217" t="s">
        <v>194</v>
      </c>
      <c r="H85" s="218">
        <v>148.59999999999999</v>
      </c>
      <c r="I85" s="219"/>
      <c r="J85" s="220">
        <f>ROUND(I85*H85,2)</f>
        <v>0</v>
      </c>
      <c r="K85" s="216" t="s">
        <v>195</v>
      </c>
      <c r="L85" s="70"/>
      <c r="M85" s="221" t="s">
        <v>21</v>
      </c>
      <c r="N85" s="222" t="s">
        <v>44</v>
      </c>
      <c r="O85" s="45"/>
      <c r="P85" s="223">
        <f>O85*H85</f>
        <v>0</v>
      </c>
      <c r="Q85" s="223">
        <v>0</v>
      </c>
      <c r="R85" s="223">
        <f>Q85*H85</f>
        <v>0</v>
      </c>
      <c r="S85" s="223">
        <v>0.44</v>
      </c>
      <c r="T85" s="224">
        <f>S85*H85</f>
        <v>65.384</v>
      </c>
      <c r="AR85" s="22" t="s">
        <v>196</v>
      </c>
      <c r="AT85" s="22" t="s">
        <v>191</v>
      </c>
      <c r="AU85" s="22" t="s">
        <v>87</v>
      </c>
      <c r="AY85" s="22" t="s">
        <v>189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22" t="s">
        <v>78</v>
      </c>
      <c r="BK85" s="225">
        <f>ROUND(I85*H85,2)</f>
        <v>0</v>
      </c>
      <c r="BL85" s="22" t="s">
        <v>196</v>
      </c>
      <c r="BM85" s="22" t="s">
        <v>207</v>
      </c>
    </row>
    <row r="86" s="11" customFormat="1">
      <c r="B86" s="226"/>
      <c r="C86" s="227"/>
      <c r="D86" s="228" t="s">
        <v>198</v>
      </c>
      <c r="E86" s="229" t="s">
        <v>21</v>
      </c>
      <c r="F86" s="230" t="s">
        <v>109</v>
      </c>
      <c r="G86" s="227"/>
      <c r="H86" s="231">
        <v>148.59999999999999</v>
      </c>
      <c r="I86" s="232"/>
      <c r="J86" s="227"/>
      <c r="K86" s="227"/>
      <c r="L86" s="233"/>
      <c r="M86" s="234"/>
      <c r="N86" s="235"/>
      <c r="O86" s="235"/>
      <c r="P86" s="235"/>
      <c r="Q86" s="235"/>
      <c r="R86" s="235"/>
      <c r="S86" s="235"/>
      <c r="T86" s="236"/>
      <c r="AT86" s="237" t="s">
        <v>198</v>
      </c>
      <c r="AU86" s="237" t="s">
        <v>87</v>
      </c>
      <c r="AV86" s="11" t="s">
        <v>87</v>
      </c>
      <c r="AW86" s="11" t="s">
        <v>37</v>
      </c>
      <c r="AX86" s="11" t="s">
        <v>78</v>
      </c>
      <c r="AY86" s="237" t="s">
        <v>189</v>
      </c>
    </row>
    <row r="87" s="1" customFormat="1" ht="38.25" customHeight="1">
      <c r="B87" s="44"/>
      <c r="C87" s="214" t="s">
        <v>196</v>
      </c>
      <c r="D87" s="214" t="s">
        <v>191</v>
      </c>
      <c r="E87" s="215" t="s">
        <v>208</v>
      </c>
      <c r="F87" s="216" t="s">
        <v>209</v>
      </c>
      <c r="G87" s="217" t="s">
        <v>194</v>
      </c>
      <c r="H87" s="218">
        <v>148.59999999999999</v>
      </c>
      <c r="I87" s="219"/>
      <c r="J87" s="220">
        <f>ROUND(I87*H87,2)</f>
        <v>0</v>
      </c>
      <c r="K87" s="216" t="s">
        <v>195</v>
      </c>
      <c r="L87" s="70"/>
      <c r="M87" s="221" t="s">
        <v>21</v>
      </c>
      <c r="N87" s="222" t="s">
        <v>44</v>
      </c>
      <c r="O87" s="45"/>
      <c r="P87" s="223">
        <f>O87*H87</f>
        <v>0</v>
      </c>
      <c r="Q87" s="223">
        <v>0</v>
      </c>
      <c r="R87" s="223">
        <f>Q87*H87</f>
        <v>0</v>
      </c>
      <c r="S87" s="223">
        <v>0.22</v>
      </c>
      <c r="T87" s="224">
        <f>S87*H87</f>
        <v>32.692</v>
      </c>
      <c r="AR87" s="22" t="s">
        <v>196</v>
      </c>
      <c r="AT87" s="22" t="s">
        <v>191</v>
      </c>
      <c r="AU87" s="22" t="s">
        <v>87</v>
      </c>
      <c r="AY87" s="22" t="s">
        <v>189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22" t="s">
        <v>78</v>
      </c>
      <c r="BK87" s="225">
        <f>ROUND(I87*H87,2)</f>
        <v>0</v>
      </c>
      <c r="BL87" s="22" t="s">
        <v>196</v>
      </c>
      <c r="BM87" s="22" t="s">
        <v>210</v>
      </c>
    </row>
    <row r="88" s="11" customFormat="1">
      <c r="B88" s="226"/>
      <c r="C88" s="227"/>
      <c r="D88" s="228" t="s">
        <v>198</v>
      </c>
      <c r="E88" s="229" t="s">
        <v>21</v>
      </c>
      <c r="F88" s="230" t="s">
        <v>109</v>
      </c>
      <c r="G88" s="227"/>
      <c r="H88" s="231">
        <v>148.59999999999999</v>
      </c>
      <c r="I88" s="232"/>
      <c r="J88" s="227"/>
      <c r="K88" s="227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198</v>
      </c>
      <c r="AU88" s="237" t="s">
        <v>87</v>
      </c>
      <c r="AV88" s="11" t="s">
        <v>87</v>
      </c>
      <c r="AW88" s="11" t="s">
        <v>37</v>
      </c>
      <c r="AX88" s="11" t="s">
        <v>78</v>
      </c>
      <c r="AY88" s="237" t="s">
        <v>189</v>
      </c>
    </row>
    <row r="89" s="1" customFormat="1" ht="38.25" customHeight="1">
      <c r="B89" s="44"/>
      <c r="C89" s="214" t="s">
        <v>211</v>
      </c>
      <c r="D89" s="214" t="s">
        <v>191</v>
      </c>
      <c r="E89" s="215" t="s">
        <v>212</v>
      </c>
      <c r="F89" s="216" t="s">
        <v>213</v>
      </c>
      <c r="G89" s="217" t="s">
        <v>194</v>
      </c>
      <c r="H89" s="218">
        <v>57</v>
      </c>
      <c r="I89" s="219"/>
      <c r="J89" s="220">
        <f>ROUND(I89*H89,2)</f>
        <v>0</v>
      </c>
      <c r="K89" s="216" t="s">
        <v>195</v>
      </c>
      <c r="L89" s="70"/>
      <c r="M89" s="221" t="s">
        <v>21</v>
      </c>
      <c r="N89" s="222" t="s">
        <v>44</v>
      </c>
      <c r="O89" s="45"/>
      <c r="P89" s="223">
        <f>O89*H89</f>
        <v>0</v>
      </c>
      <c r="Q89" s="223">
        <v>0</v>
      </c>
      <c r="R89" s="223">
        <f>Q89*H89</f>
        <v>0</v>
      </c>
      <c r="S89" s="223">
        <v>0.316</v>
      </c>
      <c r="T89" s="224">
        <f>S89*H89</f>
        <v>18.012</v>
      </c>
      <c r="AR89" s="22" t="s">
        <v>196</v>
      </c>
      <c r="AT89" s="22" t="s">
        <v>191</v>
      </c>
      <c r="AU89" s="22" t="s">
        <v>87</v>
      </c>
      <c r="AY89" s="22" t="s">
        <v>189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2" t="s">
        <v>78</v>
      </c>
      <c r="BK89" s="225">
        <f>ROUND(I89*H89,2)</f>
        <v>0</v>
      </c>
      <c r="BL89" s="22" t="s">
        <v>196</v>
      </c>
      <c r="BM89" s="22" t="s">
        <v>214</v>
      </c>
    </row>
    <row r="90" s="11" customFormat="1">
      <c r="B90" s="226"/>
      <c r="C90" s="227"/>
      <c r="D90" s="228" t="s">
        <v>198</v>
      </c>
      <c r="E90" s="229" t="s">
        <v>136</v>
      </c>
      <c r="F90" s="230" t="s">
        <v>137</v>
      </c>
      <c r="G90" s="227"/>
      <c r="H90" s="231">
        <v>39</v>
      </c>
      <c r="I90" s="232"/>
      <c r="J90" s="227"/>
      <c r="K90" s="227"/>
      <c r="L90" s="233"/>
      <c r="M90" s="234"/>
      <c r="N90" s="235"/>
      <c r="O90" s="235"/>
      <c r="P90" s="235"/>
      <c r="Q90" s="235"/>
      <c r="R90" s="235"/>
      <c r="S90" s="235"/>
      <c r="T90" s="236"/>
      <c r="AT90" s="237" t="s">
        <v>198</v>
      </c>
      <c r="AU90" s="237" t="s">
        <v>87</v>
      </c>
      <c r="AV90" s="11" t="s">
        <v>87</v>
      </c>
      <c r="AW90" s="11" t="s">
        <v>37</v>
      </c>
      <c r="AX90" s="11" t="s">
        <v>73</v>
      </c>
      <c r="AY90" s="237" t="s">
        <v>189</v>
      </c>
    </row>
    <row r="91" s="11" customFormat="1">
      <c r="B91" s="226"/>
      <c r="C91" s="227"/>
      <c r="D91" s="228" t="s">
        <v>198</v>
      </c>
      <c r="E91" s="229" t="s">
        <v>21</v>
      </c>
      <c r="F91" s="230" t="s">
        <v>215</v>
      </c>
      <c r="G91" s="227"/>
      <c r="H91" s="231">
        <v>18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AT91" s="237" t="s">
        <v>198</v>
      </c>
      <c r="AU91" s="237" t="s">
        <v>87</v>
      </c>
      <c r="AV91" s="11" t="s">
        <v>87</v>
      </c>
      <c r="AW91" s="11" t="s">
        <v>37</v>
      </c>
      <c r="AX91" s="11" t="s">
        <v>73</v>
      </c>
      <c r="AY91" s="237" t="s">
        <v>189</v>
      </c>
    </row>
    <row r="92" s="12" customFormat="1">
      <c r="B92" s="238"/>
      <c r="C92" s="239"/>
      <c r="D92" s="228" t="s">
        <v>198</v>
      </c>
      <c r="E92" s="240" t="s">
        <v>21</v>
      </c>
      <c r="F92" s="241" t="s">
        <v>216</v>
      </c>
      <c r="G92" s="239"/>
      <c r="H92" s="242">
        <v>57</v>
      </c>
      <c r="I92" s="243"/>
      <c r="J92" s="239"/>
      <c r="K92" s="239"/>
      <c r="L92" s="244"/>
      <c r="M92" s="245"/>
      <c r="N92" s="246"/>
      <c r="O92" s="246"/>
      <c r="P92" s="246"/>
      <c r="Q92" s="246"/>
      <c r="R92" s="246"/>
      <c r="S92" s="246"/>
      <c r="T92" s="247"/>
      <c r="AT92" s="248" t="s">
        <v>198</v>
      </c>
      <c r="AU92" s="248" t="s">
        <v>87</v>
      </c>
      <c r="AV92" s="12" t="s">
        <v>196</v>
      </c>
      <c r="AW92" s="12" t="s">
        <v>37</v>
      </c>
      <c r="AX92" s="12" t="s">
        <v>78</v>
      </c>
      <c r="AY92" s="248" t="s">
        <v>189</v>
      </c>
    </row>
    <row r="93" s="1" customFormat="1" ht="38.25" customHeight="1">
      <c r="B93" s="44"/>
      <c r="C93" s="214" t="s">
        <v>118</v>
      </c>
      <c r="D93" s="214" t="s">
        <v>191</v>
      </c>
      <c r="E93" s="215" t="s">
        <v>217</v>
      </c>
      <c r="F93" s="216" t="s">
        <v>218</v>
      </c>
      <c r="G93" s="217" t="s">
        <v>194</v>
      </c>
      <c r="H93" s="218">
        <v>1372</v>
      </c>
      <c r="I93" s="219"/>
      <c r="J93" s="220">
        <f>ROUND(I93*H93,2)</f>
        <v>0</v>
      </c>
      <c r="K93" s="216" t="s">
        <v>195</v>
      </c>
      <c r="L93" s="70"/>
      <c r="M93" s="221" t="s">
        <v>21</v>
      </c>
      <c r="N93" s="222" t="s">
        <v>44</v>
      </c>
      <c r="O93" s="45"/>
      <c r="P93" s="223">
        <f>O93*H93</f>
        <v>0</v>
      </c>
      <c r="Q93" s="223">
        <v>6.9999999999999994E-05</v>
      </c>
      <c r="R93" s="223">
        <f>Q93*H93</f>
        <v>0.096039999999999986</v>
      </c>
      <c r="S93" s="223">
        <v>0.128</v>
      </c>
      <c r="T93" s="224">
        <f>S93*H93</f>
        <v>175.61600000000001</v>
      </c>
      <c r="AR93" s="22" t="s">
        <v>196</v>
      </c>
      <c r="AT93" s="22" t="s">
        <v>191</v>
      </c>
      <c r="AU93" s="22" t="s">
        <v>87</v>
      </c>
      <c r="AY93" s="22" t="s">
        <v>189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2" t="s">
        <v>78</v>
      </c>
      <c r="BK93" s="225">
        <f>ROUND(I93*H93,2)</f>
        <v>0</v>
      </c>
      <c r="BL93" s="22" t="s">
        <v>196</v>
      </c>
      <c r="BM93" s="22" t="s">
        <v>219</v>
      </c>
    </row>
    <row r="94" s="11" customFormat="1">
      <c r="B94" s="226"/>
      <c r="C94" s="227"/>
      <c r="D94" s="228" t="s">
        <v>198</v>
      </c>
      <c r="E94" s="229" t="s">
        <v>21</v>
      </c>
      <c r="F94" s="230" t="s">
        <v>220</v>
      </c>
      <c r="G94" s="227"/>
      <c r="H94" s="231">
        <v>1372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AT94" s="237" t="s">
        <v>198</v>
      </c>
      <c r="AU94" s="237" t="s">
        <v>87</v>
      </c>
      <c r="AV94" s="11" t="s">
        <v>87</v>
      </c>
      <c r="AW94" s="11" t="s">
        <v>37</v>
      </c>
      <c r="AX94" s="11" t="s">
        <v>78</v>
      </c>
      <c r="AY94" s="237" t="s">
        <v>189</v>
      </c>
    </row>
    <row r="95" s="1" customFormat="1" ht="38.25" customHeight="1">
      <c r="B95" s="44"/>
      <c r="C95" s="214" t="s">
        <v>221</v>
      </c>
      <c r="D95" s="214" t="s">
        <v>191</v>
      </c>
      <c r="E95" s="215" t="s">
        <v>222</v>
      </c>
      <c r="F95" s="216" t="s">
        <v>223</v>
      </c>
      <c r="G95" s="217" t="s">
        <v>194</v>
      </c>
      <c r="H95" s="218">
        <v>1600</v>
      </c>
      <c r="I95" s="219"/>
      <c r="J95" s="220">
        <f>ROUND(I95*H95,2)</f>
        <v>0</v>
      </c>
      <c r="K95" s="216" t="s">
        <v>195</v>
      </c>
      <c r="L95" s="70"/>
      <c r="M95" s="221" t="s">
        <v>21</v>
      </c>
      <c r="N95" s="222" t="s">
        <v>44</v>
      </c>
      <c r="O95" s="45"/>
      <c r="P95" s="223">
        <f>O95*H95</f>
        <v>0</v>
      </c>
      <c r="Q95" s="223">
        <v>9.0000000000000006E-05</v>
      </c>
      <c r="R95" s="223">
        <f>Q95*H95</f>
        <v>0.14400000000000002</v>
      </c>
      <c r="S95" s="223">
        <v>0.128</v>
      </c>
      <c r="T95" s="224">
        <f>S95*H95</f>
        <v>204.80000000000001</v>
      </c>
      <c r="AR95" s="22" t="s">
        <v>196</v>
      </c>
      <c r="AT95" s="22" t="s">
        <v>191</v>
      </c>
      <c r="AU95" s="22" t="s">
        <v>87</v>
      </c>
      <c r="AY95" s="22" t="s">
        <v>189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2" t="s">
        <v>78</v>
      </c>
      <c r="BK95" s="225">
        <f>ROUND(I95*H95,2)</f>
        <v>0</v>
      </c>
      <c r="BL95" s="22" t="s">
        <v>196</v>
      </c>
      <c r="BM95" s="22" t="s">
        <v>224</v>
      </c>
    </row>
    <row r="96" s="11" customFormat="1">
      <c r="B96" s="226"/>
      <c r="C96" s="227"/>
      <c r="D96" s="228" t="s">
        <v>198</v>
      </c>
      <c r="E96" s="229" t="s">
        <v>85</v>
      </c>
      <c r="F96" s="230" t="s">
        <v>225</v>
      </c>
      <c r="G96" s="227"/>
      <c r="H96" s="231">
        <v>1600</v>
      </c>
      <c r="I96" s="232"/>
      <c r="J96" s="227"/>
      <c r="K96" s="227"/>
      <c r="L96" s="233"/>
      <c r="M96" s="234"/>
      <c r="N96" s="235"/>
      <c r="O96" s="235"/>
      <c r="P96" s="235"/>
      <c r="Q96" s="235"/>
      <c r="R96" s="235"/>
      <c r="S96" s="235"/>
      <c r="T96" s="236"/>
      <c r="AT96" s="237" t="s">
        <v>198</v>
      </c>
      <c r="AU96" s="237" t="s">
        <v>87</v>
      </c>
      <c r="AV96" s="11" t="s">
        <v>87</v>
      </c>
      <c r="AW96" s="11" t="s">
        <v>37</v>
      </c>
      <c r="AX96" s="11" t="s">
        <v>78</v>
      </c>
      <c r="AY96" s="237" t="s">
        <v>189</v>
      </c>
    </row>
    <row r="97" s="1" customFormat="1" ht="38.25" customHeight="1">
      <c r="B97" s="44"/>
      <c r="C97" s="214" t="s">
        <v>155</v>
      </c>
      <c r="D97" s="214" t="s">
        <v>191</v>
      </c>
      <c r="E97" s="215" t="s">
        <v>226</v>
      </c>
      <c r="F97" s="216" t="s">
        <v>227</v>
      </c>
      <c r="G97" s="217" t="s">
        <v>228</v>
      </c>
      <c r="H97" s="218">
        <v>405.39999999999998</v>
      </c>
      <c r="I97" s="219"/>
      <c r="J97" s="220">
        <f>ROUND(I97*H97,2)</f>
        <v>0</v>
      </c>
      <c r="K97" s="216" t="s">
        <v>195</v>
      </c>
      <c r="L97" s="70"/>
      <c r="M97" s="221" t="s">
        <v>21</v>
      </c>
      <c r="N97" s="222" t="s">
        <v>44</v>
      </c>
      <c r="O97" s="45"/>
      <c r="P97" s="223">
        <f>O97*H97</f>
        <v>0</v>
      </c>
      <c r="Q97" s="223">
        <v>0</v>
      </c>
      <c r="R97" s="223">
        <f>Q97*H97</f>
        <v>0</v>
      </c>
      <c r="S97" s="223">
        <v>0.20499999999999999</v>
      </c>
      <c r="T97" s="224">
        <f>S97*H97</f>
        <v>83.106999999999985</v>
      </c>
      <c r="AR97" s="22" t="s">
        <v>196</v>
      </c>
      <c r="AT97" s="22" t="s">
        <v>191</v>
      </c>
      <c r="AU97" s="22" t="s">
        <v>87</v>
      </c>
      <c r="AY97" s="22" t="s">
        <v>189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2" t="s">
        <v>78</v>
      </c>
      <c r="BK97" s="225">
        <f>ROUND(I97*H97,2)</f>
        <v>0</v>
      </c>
      <c r="BL97" s="22" t="s">
        <v>196</v>
      </c>
      <c r="BM97" s="22" t="s">
        <v>229</v>
      </c>
    </row>
    <row r="98" s="11" customFormat="1">
      <c r="B98" s="226"/>
      <c r="C98" s="227"/>
      <c r="D98" s="228" t="s">
        <v>198</v>
      </c>
      <c r="E98" s="229" t="s">
        <v>21</v>
      </c>
      <c r="F98" s="230" t="s">
        <v>230</v>
      </c>
      <c r="G98" s="227"/>
      <c r="H98" s="231">
        <v>405.39999999999998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198</v>
      </c>
      <c r="AU98" s="237" t="s">
        <v>87</v>
      </c>
      <c r="AV98" s="11" t="s">
        <v>87</v>
      </c>
      <c r="AW98" s="11" t="s">
        <v>37</v>
      </c>
      <c r="AX98" s="11" t="s">
        <v>78</v>
      </c>
      <c r="AY98" s="237" t="s">
        <v>189</v>
      </c>
    </row>
    <row r="99" s="1" customFormat="1" ht="25.5" customHeight="1">
      <c r="B99" s="44"/>
      <c r="C99" s="214" t="s">
        <v>231</v>
      </c>
      <c r="D99" s="214" t="s">
        <v>191</v>
      </c>
      <c r="E99" s="215" t="s">
        <v>232</v>
      </c>
      <c r="F99" s="216" t="s">
        <v>233</v>
      </c>
      <c r="G99" s="217" t="s">
        <v>228</v>
      </c>
      <c r="H99" s="218">
        <v>324.39999999999998</v>
      </c>
      <c r="I99" s="219"/>
      <c r="J99" s="220">
        <f>ROUND(I99*H99,2)</f>
        <v>0</v>
      </c>
      <c r="K99" s="216" t="s">
        <v>195</v>
      </c>
      <c r="L99" s="70"/>
      <c r="M99" s="221" t="s">
        <v>21</v>
      </c>
      <c r="N99" s="222" t="s">
        <v>44</v>
      </c>
      <c r="O99" s="45"/>
      <c r="P99" s="223">
        <f>O99*H99</f>
        <v>0</v>
      </c>
      <c r="Q99" s="223">
        <v>0</v>
      </c>
      <c r="R99" s="223">
        <f>Q99*H99</f>
        <v>0</v>
      </c>
      <c r="S99" s="223">
        <v>0.040000000000000001</v>
      </c>
      <c r="T99" s="224">
        <f>S99*H99</f>
        <v>12.975999999999999</v>
      </c>
      <c r="AR99" s="22" t="s">
        <v>196</v>
      </c>
      <c r="AT99" s="22" t="s">
        <v>191</v>
      </c>
      <c r="AU99" s="22" t="s">
        <v>87</v>
      </c>
      <c r="AY99" s="22" t="s">
        <v>189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2" t="s">
        <v>78</v>
      </c>
      <c r="BK99" s="225">
        <f>ROUND(I99*H99,2)</f>
        <v>0</v>
      </c>
      <c r="BL99" s="22" t="s">
        <v>196</v>
      </c>
      <c r="BM99" s="22" t="s">
        <v>234</v>
      </c>
    </row>
    <row r="100" s="11" customFormat="1">
      <c r="B100" s="226"/>
      <c r="C100" s="227"/>
      <c r="D100" s="228" t="s">
        <v>198</v>
      </c>
      <c r="E100" s="229" t="s">
        <v>21</v>
      </c>
      <c r="F100" s="230" t="s">
        <v>235</v>
      </c>
      <c r="G100" s="227"/>
      <c r="H100" s="231">
        <v>324.39999999999998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198</v>
      </c>
      <c r="AU100" s="237" t="s">
        <v>87</v>
      </c>
      <c r="AV100" s="11" t="s">
        <v>87</v>
      </c>
      <c r="AW100" s="11" t="s">
        <v>37</v>
      </c>
      <c r="AX100" s="11" t="s">
        <v>78</v>
      </c>
      <c r="AY100" s="237" t="s">
        <v>189</v>
      </c>
    </row>
    <row r="101" s="1" customFormat="1" ht="38.25" customHeight="1">
      <c r="B101" s="44"/>
      <c r="C101" s="214" t="s">
        <v>236</v>
      </c>
      <c r="D101" s="214" t="s">
        <v>191</v>
      </c>
      <c r="E101" s="215" t="s">
        <v>237</v>
      </c>
      <c r="F101" s="216" t="s">
        <v>238</v>
      </c>
      <c r="G101" s="217" t="s">
        <v>239</v>
      </c>
      <c r="H101" s="218">
        <v>20.66</v>
      </c>
      <c r="I101" s="219"/>
      <c r="J101" s="220">
        <f>ROUND(I101*H101,2)</f>
        <v>0</v>
      </c>
      <c r="K101" s="216" t="s">
        <v>195</v>
      </c>
      <c r="L101" s="70"/>
      <c r="M101" s="221" t="s">
        <v>21</v>
      </c>
      <c r="N101" s="222" t="s">
        <v>44</v>
      </c>
      <c r="O101" s="4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2" t="s">
        <v>196</v>
      </c>
      <c r="AT101" s="22" t="s">
        <v>191</v>
      </c>
      <c r="AU101" s="22" t="s">
        <v>87</v>
      </c>
      <c r="AY101" s="22" t="s">
        <v>189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2" t="s">
        <v>78</v>
      </c>
      <c r="BK101" s="225">
        <f>ROUND(I101*H101,2)</f>
        <v>0</v>
      </c>
      <c r="BL101" s="22" t="s">
        <v>196</v>
      </c>
      <c r="BM101" s="22" t="s">
        <v>240</v>
      </c>
    </row>
    <row r="102" s="11" customFormat="1">
      <c r="B102" s="226"/>
      <c r="C102" s="227"/>
      <c r="D102" s="228" t="s">
        <v>198</v>
      </c>
      <c r="E102" s="229" t="s">
        <v>103</v>
      </c>
      <c r="F102" s="230" t="s">
        <v>241</v>
      </c>
      <c r="G102" s="227"/>
      <c r="H102" s="231">
        <v>20.66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198</v>
      </c>
      <c r="AU102" s="237" t="s">
        <v>87</v>
      </c>
      <c r="AV102" s="11" t="s">
        <v>87</v>
      </c>
      <c r="AW102" s="11" t="s">
        <v>37</v>
      </c>
      <c r="AX102" s="11" t="s">
        <v>78</v>
      </c>
      <c r="AY102" s="237" t="s">
        <v>189</v>
      </c>
    </row>
    <row r="103" s="1" customFormat="1" ht="25.5" customHeight="1">
      <c r="B103" s="44"/>
      <c r="C103" s="214" t="s">
        <v>242</v>
      </c>
      <c r="D103" s="214" t="s">
        <v>191</v>
      </c>
      <c r="E103" s="215" t="s">
        <v>243</v>
      </c>
      <c r="F103" s="216" t="s">
        <v>244</v>
      </c>
      <c r="G103" s="217" t="s">
        <v>239</v>
      </c>
      <c r="H103" s="218">
        <v>20.699999999999999</v>
      </c>
      <c r="I103" s="219"/>
      <c r="J103" s="220">
        <f>ROUND(I103*H103,2)</f>
        <v>0</v>
      </c>
      <c r="K103" s="216" t="s">
        <v>195</v>
      </c>
      <c r="L103" s="70"/>
      <c r="M103" s="221" t="s">
        <v>21</v>
      </c>
      <c r="N103" s="222" t="s">
        <v>44</v>
      </c>
      <c r="O103" s="4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2" t="s">
        <v>196</v>
      </c>
      <c r="AT103" s="22" t="s">
        <v>191</v>
      </c>
      <c r="AU103" s="22" t="s">
        <v>87</v>
      </c>
      <c r="AY103" s="22" t="s">
        <v>189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2" t="s">
        <v>78</v>
      </c>
      <c r="BK103" s="225">
        <f>ROUND(I103*H103,2)</f>
        <v>0</v>
      </c>
      <c r="BL103" s="22" t="s">
        <v>196</v>
      </c>
      <c r="BM103" s="22" t="s">
        <v>245</v>
      </c>
    </row>
    <row r="104" s="11" customFormat="1">
      <c r="B104" s="226"/>
      <c r="C104" s="227"/>
      <c r="D104" s="228" t="s">
        <v>198</v>
      </c>
      <c r="E104" s="229" t="s">
        <v>113</v>
      </c>
      <c r="F104" s="230" t="s">
        <v>246</v>
      </c>
      <c r="G104" s="227"/>
      <c r="H104" s="231">
        <v>20.699999999999999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AT104" s="237" t="s">
        <v>198</v>
      </c>
      <c r="AU104" s="237" t="s">
        <v>87</v>
      </c>
      <c r="AV104" s="11" t="s">
        <v>87</v>
      </c>
      <c r="AW104" s="11" t="s">
        <v>37</v>
      </c>
      <c r="AX104" s="11" t="s">
        <v>78</v>
      </c>
      <c r="AY104" s="237" t="s">
        <v>189</v>
      </c>
    </row>
    <row r="105" s="1" customFormat="1" ht="38.25" customHeight="1">
      <c r="B105" s="44"/>
      <c r="C105" s="214" t="s">
        <v>247</v>
      </c>
      <c r="D105" s="214" t="s">
        <v>191</v>
      </c>
      <c r="E105" s="215" t="s">
        <v>248</v>
      </c>
      <c r="F105" s="216" t="s">
        <v>249</v>
      </c>
      <c r="G105" s="217" t="s">
        <v>239</v>
      </c>
      <c r="H105" s="218">
        <v>20.699999999999999</v>
      </c>
      <c r="I105" s="219"/>
      <c r="J105" s="220">
        <f>ROUND(I105*H105,2)</f>
        <v>0</v>
      </c>
      <c r="K105" s="216" t="s">
        <v>195</v>
      </c>
      <c r="L105" s="70"/>
      <c r="M105" s="221" t="s">
        <v>21</v>
      </c>
      <c r="N105" s="222" t="s">
        <v>44</v>
      </c>
      <c r="O105" s="4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2" t="s">
        <v>196</v>
      </c>
      <c r="AT105" s="22" t="s">
        <v>191</v>
      </c>
      <c r="AU105" s="22" t="s">
        <v>87</v>
      </c>
      <c r="AY105" s="22" t="s">
        <v>189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2" t="s">
        <v>78</v>
      </c>
      <c r="BK105" s="225">
        <f>ROUND(I105*H105,2)</f>
        <v>0</v>
      </c>
      <c r="BL105" s="22" t="s">
        <v>196</v>
      </c>
      <c r="BM105" s="22" t="s">
        <v>250</v>
      </c>
    </row>
    <row r="106" s="11" customFormat="1">
      <c r="B106" s="226"/>
      <c r="C106" s="227"/>
      <c r="D106" s="228" t="s">
        <v>198</v>
      </c>
      <c r="E106" s="229" t="s">
        <v>21</v>
      </c>
      <c r="F106" s="230" t="s">
        <v>113</v>
      </c>
      <c r="G106" s="227"/>
      <c r="H106" s="231">
        <v>20.699999999999999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198</v>
      </c>
      <c r="AU106" s="237" t="s">
        <v>87</v>
      </c>
      <c r="AV106" s="11" t="s">
        <v>87</v>
      </c>
      <c r="AW106" s="11" t="s">
        <v>37</v>
      </c>
      <c r="AX106" s="11" t="s">
        <v>78</v>
      </c>
      <c r="AY106" s="237" t="s">
        <v>189</v>
      </c>
    </row>
    <row r="107" s="1" customFormat="1" ht="25.5" customHeight="1">
      <c r="B107" s="44"/>
      <c r="C107" s="214" t="s">
        <v>141</v>
      </c>
      <c r="D107" s="214" t="s">
        <v>191</v>
      </c>
      <c r="E107" s="215" t="s">
        <v>251</v>
      </c>
      <c r="F107" s="216" t="s">
        <v>252</v>
      </c>
      <c r="G107" s="217" t="s">
        <v>239</v>
      </c>
      <c r="H107" s="218">
        <v>3.6000000000000001</v>
      </c>
      <c r="I107" s="219"/>
      <c r="J107" s="220">
        <f>ROUND(I107*H107,2)</f>
        <v>0</v>
      </c>
      <c r="K107" s="216" t="s">
        <v>195</v>
      </c>
      <c r="L107" s="70"/>
      <c r="M107" s="221" t="s">
        <v>21</v>
      </c>
      <c r="N107" s="222" t="s">
        <v>44</v>
      </c>
      <c r="O107" s="4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2" t="s">
        <v>196</v>
      </c>
      <c r="AT107" s="22" t="s">
        <v>191</v>
      </c>
      <c r="AU107" s="22" t="s">
        <v>87</v>
      </c>
      <c r="AY107" s="22" t="s">
        <v>189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2" t="s">
        <v>78</v>
      </c>
      <c r="BK107" s="225">
        <f>ROUND(I107*H107,2)</f>
        <v>0</v>
      </c>
      <c r="BL107" s="22" t="s">
        <v>196</v>
      </c>
      <c r="BM107" s="22" t="s">
        <v>253</v>
      </c>
    </row>
    <row r="108" s="11" customFormat="1">
      <c r="B108" s="226"/>
      <c r="C108" s="227"/>
      <c r="D108" s="228" t="s">
        <v>198</v>
      </c>
      <c r="E108" s="229" t="s">
        <v>115</v>
      </c>
      <c r="F108" s="230" t="s">
        <v>254</v>
      </c>
      <c r="G108" s="227"/>
      <c r="H108" s="231">
        <v>3.6000000000000001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198</v>
      </c>
      <c r="AU108" s="237" t="s">
        <v>87</v>
      </c>
      <c r="AV108" s="11" t="s">
        <v>87</v>
      </c>
      <c r="AW108" s="11" t="s">
        <v>37</v>
      </c>
      <c r="AX108" s="11" t="s">
        <v>78</v>
      </c>
      <c r="AY108" s="237" t="s">
        <v>189</v>
      </c>
    </row>
    <row r="109" s="1" customFormat="1" ht="38.25" customHeight="1">
      <c r="B109" s="44"/>
      <c r="C109" s="214" t="s">
        <v>255</v>
      </c>
      <c r="D109" s="214" t="s">
        <v>191</v>
      </c>
      <c r="E109" s="215" t="s">
        <v>256</v>
      </c>
      <c r="F109" s="216" t="s">
        <v>257</v>
      </c>
      <c r="G109" s="217" t="s">
        <v>239</v>
      </c>
      <c r="H109" s="218">
        <v>3.6000000000000001</v>
      </c>
      <c r="I109" s="219"/>
      <c r="J109" s="220">
        <f>ROUND(I109*H109,2)</f>
        <v>0</v>
      </c>
      <c r="K109" s="216" t="s">
        <v>195</v>
      </c>
      <c r="L109" s="70"/>
      <c r="M109" s="221" t="s">
        <v>21</v>
      </c>
      <c r="N109" s="222" t="s">
        <v>44</v>
      </c>
      <c r="O109" s="4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AR109" s="22" t="s">
        <v>196</v>
      </c>
      <c r="AT109" s="22" t="s">
        <v>191</v>
      </c>
      <c r="AU109" s="22" t="s">
        <v>87</v>
      </c>
      <c r="AY109" s="22" t="s">
        <v>189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2" t="s">
        <v>78</v>
      </c>
      <c r="BK109" s="225">
        <f>ROUND(I109*H109,2)</f>
        <v>0</v>
      </c>
      <c r="BL109" s="22" t="s">
        <v>196</v>
      </c>
      <c r="BM109" s="22" t="s">
        <v>258</v>
      </c>
    </row>
    <row r="110" s="11" customFormat="1">
      <c r="B110" s="226"/>
      <c r="C110" s="227"/>
      <c r="D110" s="228" t="s">
        <v>198</v>
      </c>
      <c r="E110" s="229" t="s">
        <v>21</v>
      </c>
      <c r="F110" s="230" t="s">
        <v>115</v>
      </c>
      <c r="G110" s="227"/>
      <c r="H110" s="231">
        <v>3.6000000000000001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AT110" s="237" t="s">
        <v>198</v>
      </c>
      <c r="AU110" s="237" t="s">
        <v>87</v>
      </c>
      <c r="AV110" s="11" t="s">
        <v>87</v>
      </c>
      <c r="AW110" s="11" t="s">
        <v>37</v>
      </c>
      <c r="AX110" s="11" t="s">
        <v>78</v>
      </c>
      <c r="AY110" s="237" t="s">
        <v>189</v>
      </c>
    </row>
    <row r="111" s="1" customFormat="1" ht="38.25" customHeight="1">
      <c r="B111" s="44"/>
      <c r="C111" s="214" t="s">
        <v>10</v>
      </c>
      <c r="D111" s="214" t="s">
        <v>191</v>
      </c>
      <c r="E111" s="215" t="s">
        <v>259</v>
      </c>
      <c r="F111" s="216" t="s">
        <v>260</v>
      </c>
      <c r="G111" s="217" t="s">
        <v>239</v>
      </c>
      <c r="H111" s="218">
        <v>30.829999999999998</v>
      </c>
      <c r="I111" s="219"/>
      <c r="J111" s="220">
        <f>ROUND(I111*H111,2)</f>
        <v>0</v>
      </c>
      <c r="K111" s="216" t="s">
        <v>195</v>
      </c>
      <c r="L111" s="70"/>
      <c r="M111" s="221" t="s">
        <v>21</v>
      </c>
      <c r="N111" s="222" t="s">
        <v>44</v>
      </c>
      <c r="O111" s="4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2" t="s">
        <v>196</v>
      </c>
      <c r="AT111" s="22" t="s">
        <v>191</v>
      </c>
      <c r="AU111" s="22" t="s">
        <v>87</v>
      </c>
      <c r="AY111" s="22" t="s">
        <v>189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2" t="s">
        <v>78</v>
      </c>
      <c r="BK111" s="225">
        <f>ROUND(I111*H111,2)</f>
        <v>0</v>
      </c>
      <c r="BL111" s="22" t="s">
        <v>196</v>
      </c>
      <c r="BM111" s="22" t="s">
        <v>261</v>
      </c>
    </row>
    <row r="112" s="11" customFormat="1">
      <c r="B112" s="226"/>
      <c r="C112" s="227"/>
      <c r="D112" s="228" t="s">
        <v>198</v>
      </c>
      <c r="E112" s="229" t="s">
        <v>105</v>
      </c>
      <c r="F112" s="230" t="s">
        <v>262</v>
      </c>
      <c r="G112" s="227"/>
      <c r="H112" s="231">
        <v>30.829999999999998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198</v>
      </c>
      <c r="AU112" s="237" t="s">
        <v>87</v>
      </c>
      <c r="AV112" s="11" t="s">
        <v>87</v>
      </c>
      <c r="AW112" s="11" t="s">
        <v>37</v>
      </c>
      <c r="AX112" s="11" t="s">
        <v>78</v>
      </c>
      <c r="AY112" s="237" t="s">
        <v>189</v>
      </c>
    </row>
    <row r="113" s="1" customFormat="1" ht="51" customHeight="1">
      <c r="B113" s="44"/>
      <c r="C113" s="214" t="s">
        <v>263</v>
      </c>
      <c r="D113" s="214" t="s">
        <v>191</v>
      </c>
      <c r="E113" s="215" t="s">
        <v>264</v>
      </c>
      <c r="F113" s="216" t="s">
        <v>265</v>
      </c>
      <c r="G113" s="217" t="s">
        <v>239</v>
      </c>
      <c r="H113" s="218">
        <v>61.659999999999997</v>
      </c>
      <c r="I113" s="219"/>
      <c r="J113" s="220">
        <f>ROUND(I113*H113,2)</f>
        <v>0</v>
      </c>
      <c r="K113" s="216" t="s">
        <v>195</v>
      </c>
      <c r="L113" s="70"/>
      <c r="M113" s="221" t="s">
        <v>21</v>
      </c>
      <c r="N113" s="222" t="s">
        <v>44</v>
      </c>
      <c r="O113" s="4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AR113" s="22" t="s">
        <v>196</v>
      </c>
      <c r="AT113" s="22" t="s">
        <v>191</v>
      </c>
      <c r="AU113" s="22" t="s">
        <v>87</v>
      </c>
      <c r="AY113" s="22" t="s">
        <v>189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2" t="s">
        <v>78</v>
      </c>
      <c r="BK113" s="225">
        <f>ROUND(I113*H113,2)</f>
        <v>0</v>
      </c>
      <c r="BL113" s="22" t="s">
        <v>196</v>
      </c>
      <c r="BM113" s="22" t="s">
        <v>266</v>
      </c>
    </row>
    <row r="114" s="11" customFormat="1">
      <c r="B114" s="226"/>
      <c r="C114" s="227"/>
      <c r="D114" s="228" t="s">
        <v>198</v>
      </c>
      <c r="E114" s="229" t="s">
        <v>21</v>
      </c>
      <c r="F114" s="230" t="s">
        <v>267</v>
      </c>
      <c r="G114" s="227"/>
      <c r="H114" s="231">
        <v>61.659999999999997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AT114" s="237" t="s">
        <v>198</v>
      </c>
      <c r="AU114" s="237" t="s">
        <v>87</v>
      </c>
      <c r="AV114" s="11" t="s">
        <v>87</v>
      </c>
      <c r="AW114" s="11" t="s">
        <v>37</v>
      </c>
      <c r="AX114" s="11" t="s">
        <v>78</v>
      </c>
      <c r="AY114" s="237" t="s">
        <v>189</v>
      </c>
    </row>
    <row r="115" s="1" customFormat="1" ht="25.5" customHeight="1">
      <c r="B115" s="44"/>
      <c r="C115" s="214" t="s">
        <v>268</v>
      </c>
      <c r="D115" s="214" t="s">
        <v>191</v>
      </c>
      <c r="E115" s="215" t="s">
        <v>269</v>
      </c>
      <c r="F115" s="216" t="s">
        <v>270</v>
      </c>
      <c r="G115" s="217" t="s">
        <v>271</v>
      </c>
      <c r="H115" s="218">
        <v>117.795</v>
      </c>
      <c r="I115" s="219"/>
      <c r="J115" s="220">
        <f>ROUND(I115*H115,2)</f>
        <v>0</v>
      </c>
      <c r="K115" s="216" t="s">
        <v>195</v>
      </c>
      <c r="L115" s="70"/>
      <c r="M115" s="221" t="s">
        <v>21</v>
      </c>
      <c r="N115" s="222" t="s">
        <v>44</v>
      </c>
      <c r="O115" s="4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2" t="s">
        <v>196</v>
      </c>
      <c r="AT115" s="22" t="s">
        <v>191</v>
      </c>
      <c r="AU115" s="22" t="s">
        <v>87</v>
      </c>
      <c r="AY115" s="22" t="s">
        <v>189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2" t="s">
        <v>78</v>
      </c>
      <c r="BK115" s="225">
        <f>ROUND(I115*H115,2)</f>
        <v>0</v>
      </c>
      <c r="BL115" s="22" t="s">
        <v>196</v>
      </c>
      <c r="BM115" s="22" t="s">
        <v>272</v>
      </c>
    </row>
    <row r="116" s="11" customFormat="1">
      <c r="B116" s="226"/>
      <c r="C116" s="227"/>
      <c r="D116" s="228" t="s">
        <v>198</v>
      </c>
      <c r="E116" s="229" t="s">
        <v>21</v>
      </c>
      <c r="F116" s="230" t="s">
        <v>273</v>
      </c>
      <c r="G116" s="227"/>
      <c r="H116" s="231">
        <v>117.795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198</v>
      </c>
      <c r="AU116" s="237" t="s">
        <v>87</v>
      </c>
      <c r="AV116" s="11" t="s">
        <v>87</v>
      </c>
      <c r="AW116" s="11" t="s">
        <v>37</v>
      </c>
      <c r="AX116" s="11" t="s">
        <v>78</v>
      </c>
      <c r="AY116" s="237" t="s">
        <v>189</v>
      </c>
    </row>
    <row r="117" s="1" customFormat="1" ht="25.5" customHeight="1">
      <c r="B117" s="44"/>
      <c r="C117" s="214" t="s">
        <v>215</v>
      </c>
      <c r="D117" s="214" t="s">
        <v>191</v>
      </c>
      <c r="E117" s="215" t="s">
        <v>274</v>
      </c>
      <c r="F117" s="216" t="s">
        <v>275</v>
      </c>
      <c r="G117" s="217" t="s">
        <v>239</v>
      </c>
      <c r="H117" s="218">
        <v>14.130000000000001</v>
      </c>
      <c r="I117" s="219"/>
      <c r="J117" s="220">
        <f>ROUND(I117*H117,2)</f>
        <v>0</v>
      </c>
      <c r="K117" s="216" t="s">
        <v>195</v>
      </c>
      <c r="L117" s="70"/>
      <c r="M117" s="221" t="s">
        <v>21</v>
      </c>
      <c r="N117" s="222" t="s">
        <v>44</v>
      </c>
      <c r="O117" s="4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2" t="s">
        <v>196</v>
      </c>
      <c r="AT117" s="22" t="s">
        <v>191</v>
      </c>
      <c r="AU117" s="22" t="s">
        <v>87</v>
      </c>
      <c r="AY117" s="22" t="s">
        <v>189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2" t="s">
        <v>78</v>
      </c>
      <c r="BK117" s="225">
        <f>ROUND(I117*H117,2)</f>
        <v>0</v>
      </c>
      <c r="BL117" s="22" t="s">
        <v>196</v>
      </c>
      <c r="BM117" s="22" t="s">
        <v>276</v>
      </c>
    </row>
    <row r="118" s="11" customFormat="1">
      <c r="B118" s="226"/>
      <c r="C118" s="227"/>
      <c r="D118" s="228" t="s">
        <v>198</v>
      </c>
      <c r="E118" s="229" t="s">
        <v>142</v>
      </c>
      <c r="F118" s="230" t="s">
        <v>277</v>
      </c>
      <c r="G118" s="227"/>
      <c r="H118" s="231">
        <v>14.130000000000001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AT118" s="237" t="s">
        <v>198</v>
      </c>
      <c r="AU118" s="237" t="s">
        <v>87</v>
      </c>
      <c r="AV118" s="11" t="s">
        <v>87</v>
      </c>
      <c r="AW118" s="11" t="s">
        <v>37</v>
      </c>
      <c r="AX118" s="11" t="s">
        <v>78</v>
      </c>
      <c r="AY118" s="237" t="s">
        <v>189</v>
      </c>
    </row>
    <row r="119" s="1" customFormat="1" ht="38.25" customHeight="1">
      <c r="B119" s="44"/>
      <c r="C119" s="214" t="s">
        <v>278</v>
      </c>
      <c r="D119" s="214" t="s">
        <v>191</v>
      </c>
      <c r="E119" s="215" t="s">
        <v>279</v>
      </c>
      <c r="F119" s="216" t="s">
        <v>280</v>
      </c>
      <c r="G119" s="217" t="s">
        <v>239</v>
      </c>
      <c r="H119" s="218">
        <v>6.21</v>
      </c>
      <c r="I119" s="219"/>
      <c r="J119" s="220">
        <f>ROUND(I119*H119,2)</f>
        <v>0</v>
      </c>
      <c r="K119" s="216" t="s">
        <v>195</v>
      </c>
      <c r="L119" s="70"/>
      <c r="M119" s="221" t="s">
        <v>21</v>
      </c>
      <c r="N119" s="222" t="s">
        <v>44</v>
      </c>
      <c r="O119" s="4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2" t="s">
        <v>196</v>
      </c>
      <c r="AT119" s="22" t="s">
        <v>191</v>
      </c>
      <c r="AU119" s="22" t="s">
        <v>87</v>
      </c>
      <c r="AY119" s="22" t="s">
        <v>189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2" t="s">
        <v>78</v>
      </c>
      <c r="BK119" s="225">
        <f>ROUND(I119*H119,2)</f>
        <v>0</v>
      </c>
      <c r="BL119" s="22" t="s">
        <v>196</v>
      </c>
      <c r="BM119" s="22" t="s">
        <v>281</v>
      </c>
    </row>
    <row r="120" s="11" customFormat="1">
      <c r="B120" s="226"/>
      <c r="C120" s="227"/>
      <c r="D120" s="228" t="s">
        <v>198</v>
      </c>
      <c r="E120" s="229" t="s">
        <v>101</v>
      </c>
      <c r="F120" s="230" t="s">
        <v>282</v>
      </c>
      <c r="G120" s="227"/>
      <c r="H120" s="231">
        <v>6.21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198</v>
      </c>
      <c r="AU120" s="237" t="s">
        <v>87</v>
      </c>
      <c r="AV120" s="11" t="s">
        <v>87</v>
      </c>
      <c r="AW120" s="11" t="s">
        <v>37</v>
      </c>
      <c r="AX120" s="11" t="s">
        <v>78</v>
      </c>
      <c r="AY120" s="237" t="s">
        <v>189</v>
      </c>
    </row>
    <row r="121" s="1" customFormat="1" ht="16.5" customHeight="1">
      <c r="B121" s="44"/>
      <c r="C121" s="249" t="s">
        <v>283</v>
      </c>
      <c r="D121" s="249" t="s">
        <v>284</v>
      </c>
      <c r="E121" s="250" t="s">
        <v>285</v>
      </c>
      <c r="F121" s="251" t="s">
        <v>286</v>
      </c>
      <c r="G121" s="252" t="s">
        <v>271</v>
      </c>
      <c r="H121" s="253">
        <v>12.42</v>
      </c>
      <c r="I121" s="254"/>
      <c r="J121" s="255">
        <f>ROUND(I121*H121,2)</f>
        <v>0</v>
      </c>
      <c r="K121" s="251" t="s">
        <v>195</v>
      </c>
      <c r="L121" s="256"/>
      <c r="M121" s="257" t="s">
        <v>21</v>
      </c>
      <c r="N121" s="258" t="s">
        <v>44</v>
      </c>
      <c r="O121" s="45"/>
      <c r="P121" s="223">
        <f>O121*H121</f>
        <v>0</v>
      </c>
      <c r="Q121" s="223">
        <v>1</v>
      </c>
      <c r="R121" s="223">
        <f>Q121*H121</f>
        <v>12.42</v>
      </c>
      <c r="S121" s="223">
        <v>0</v>
      </c>
      <c r="T121" s="224">
        <f>S121*H121</f>
        <v>0</v>
      </c>
      <c r="AR121" s="22" t="s">
        <v>155</v>
      </c>
      <c r="AT121" s="22" t="s">
        <v>284</v>
      </c>
      <c r="AU121" s="22" t="s">
        <v>87</v>
      </c>
      <c r="AY121" s="22" t="s">
        <v>189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2" t="s">
        <v>78</v>
      </c>
      <c r="BK121" s="225">
        <f>ROUND(I121*H121,2)</f>
        <v>0</v>
      </c>
      <c r="BL121" s="22" t="s">
        <v>196</v>
      </c>
      <c r="BM121" s="22" t="s">
        <v>287</v>
      </c>
    </row>
    <row r="122" s="11" customFormat="1">
      <c r="B122" s="226"/>
      <c r="C122" s="227"/>
      <c r="D122" s="228" t="s">
        <v>198</v>
      </c>
      <c r="E122" s="229" t="s">
        <v>21</v>
      </c>
      <c r="F122" s="230" t="s">
        <v>288</v>
      </c>
      <c r="G122" s="227"/>
      <c r="H122" s="231">
        <v>12.42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198</v>
      </c>
      <c r="AU122" s="237" t="s">
        <v>87</v>
      </c>
      <c r="AV122" s="11" t="s">
        <v>87</v>
      </c>
      <c r="AW122" s="11" t="s">
        <v>37</v>
      </c>
      <c r="AX122" s="11" t="s">
        <v>78</v>
      </c>
      <c r="AY122" s="237" t="s">
        <v>189</v>
      </c>
    </row>
    <row r="123" s="1" customFormat="1" ht="16.5" customHeight="1">
      <c r="B123" s="44"/>
      <c r="C123" s="214" t="s">
        <v>9</v>
      </c>
      <c r="D123" s="214" t="s">
        <v>191</v>
      </c>
      <c r="E123" s="215" t="s">
        <v>289</v>
      </c>
      <c r="F123" s="216" t="s">
        <v>290</v>
      </c>
      <c r="G123" s="217" t="s">
        <v>194</v>
      </c>
      <c r="H123" s="218">
        <v>47.5</v>
      </c>
      <c r="I123" s="219"/>
      <c r="J123" s="220">
        <f>ROUND(I123*H123,2)</f>
        <v>0</v>
      </c>
      <c r="K123" s="216" t="s">
        <v>195</v>
      </c>
      <c r="L123" s="70"/>
      <c r="M123" s="221" t="s">
        <v>21</v>
      </c>
      <c r="N123" s="222" t="s">
        <v>44</v>
      </c>
      <c r="O123" s="4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22" t="s">
        <v>196</v>
      </c>
      <c r="AT123" s="22" t="s">
        <v>191</v>
      </c>
      <c r="AU123" s="22" t="s">
        <v>87</v>
      </c>
      <c r="AY123" s="22" t="s">
        <v>189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2" t="s">
        <v>78</v>
      </c>
      <c r="BK123" s="225">
        <f>ROUND(I123*H123,2)</f>
        <v>0</v>
      </c>
      <c r="BL123" s="22" t="s">
        <v>196</v>
      </c>
      <c r="BM123" s="22" t="s">
        <v>291</v>
      </c>
    </row>
    <row r="124" s="11" customFormat="1">
      <c r="B124" s="226"/>
      <c r="C124" s="227"/>
      <c r="D124" s="228" t="s">
        <v>198</v>
      </c>
      <c r="E124" s="229" t="s">
        <v>156</v>
      </c>
      <c r="F124" s="230" t="s">
        <v>157</v>
      </c>
      <c r="G124" s="227"/>
      <c r="H124" s="231">
        <v>47.5</v>
      </c>
      <c r="I124" s="232"/>
      <c r="J124" s="227"/>
      <c r="K124" s="227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198</v>
      </c>
      <c r="AU124" s="237" t="s">
        <v>87</v>
      </c>
      <c r="AV124" s="11" t="s">
        <v>87</v>
      </c>
      <c r="AW124" s="11" t="s">
        <v>37</v>
      </c>
      <c r="AX124" s="11" t="s">
        <v>78</v>
      </c>
      <c r="AY124" s="237" t="s">
        <v>189</v>
      </c>
    </row>
    <row r="125" s="1" customFormat="1" ht="16.5" customHeight="1">
      <c r="B125" s="44"/>
      <c r="C125" s="249" t="s">
        <v>292</v>
      </c>
      <c r="D125" s="249" t="s">
        <v>284</v>
      </c>
      <c r="E125" s="250" t="s">
        <v>293</v>
      </c>
      <c r="F125" s="251" t="s">
        <v>294</v>
      </c>
      <c r="G125" s="252" t="s">
        <v>295</v>
      </c>
      <c r="H125" s="253">
        <v>0.035999999999999997</v>
      </c>
      <c r="I125" s="254"/>
      <c r="J125" s="255">
        <f>ROUND(I125*H125,2)</f>
        <v>0</v>
      </c>
      <c r="K125" s="251" t="s">
        <v>195</v>
      </c>
      <c r="L125" s="256"/>
      <c r="M125" s="257" t="s">
        <v>21</v>
      </c>
      <c r="N125" s="258" t="s">
        <v>44</v>
      </c>
      <c r="O125" s="45"/>
      <c r="P125" s="223">
        <f>O125*H125</f>
        <v>0</v>
      </c>
      <c r="Q125" s="223">
        <v>0.001</v>
      </c>
      <c r="R125" s="223">
        <f>Q125*H125</f>
        <v>3.6000000000000001E-05</v>
      </c>
      <c r="S125" s="223">
        <v>0</v>
      </c>
      <c r="T125" s="224">
        <f>S125*H125</f>
        <v>0</v>
      </c>
      <c r="AR125" s="22" t="s">
        <v>155</v>
      </c>
      <c r="AT125" s="22" t="s">
        <v>284</v>
      </c>
      <c r="AU125" s="22" t="s">
        <v>87</v>
      </c>
      <c r="AY125" s="22" t="s">
        <v>189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2" t="s">
        <v>78</v>
      </c>
      <c r="BK125" s="225">
        <f>ROUND(I125*H125,2)</f>
        <v>0</v>
      </c>
      <c r="BL125" s="22" t="s">
        <v>196</v>
      </c>
      <c r="BM125" s="22" t="s">
        <v>296</v>
      </c>
    </row>
    <row r="126" s="11" customFormat="1">
      <c r="B126" s="226"/>
      <c r="C126" s="227"/>
      <c r="D126" s="228" t="s">
        <v>198</v>
      </c>
      <c r="E126" s="229" t="s">
        <v>21</v>
      </c>
      <c r="F126" s="230" t="s">
        <v>297</v>
      </c>
      <c r="G126" s="227"/>
      <c r="H126" s="231">
        <v>1.1879999999999999</v>
      </c>
      <c r="I126" s="232"/>
      <c r="J126" s="227"/>
      <c r="K126" s="227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198</v>
      </c>
      <c r="AU126" s="237" t="s">
        <v>87</v>
      </c>
      <c r="AV126" s="11" t="s">
        <v>87</v>
      </c>
      <c r="AW126" s="11" t="s">
        <v>37</v>
      </c>
      <c r="AX126" s="11" t="s">
        <v>78</v>
      </c>
      <c r="AY126" s="237" t="s">
        <v>189</v>
      </c>
    </row>
    <row r="127" s="11" customFormat="1">
      <c r="B127" s="226"/>
      <c r="C127" s="227"/>
      <c r="D127" s="228" t="s">
        <v>198</v>
      </c>
      <c r="E127" s="227"/>
      <c r="F127" s="230" t="s">
        <v>298</v>
      </c>
      <c r="G127" s="227"/>
      <c r="H127" s="231">
        <v>0.035999999999999997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198</v>
      </c>
      <c r="AU127" s="237" t="s">
        <v>87</v>
      </c>
      <c r="AV127" s="11" t="s">
        <v>87</v>
      </c>
      <c r="AW127" s="11" t="s">
        <v>6</v>
      </c>
      <c r="AX127" s="11" t="s">
        <v>78</v>
      </c>
      <c r="AY127" s="237" t="s">
        <v>189</v>
      </c>
    </row>
    <row r="128" s="1" customFormat="1" ht="25.5" customHeight="1">
      <c r="B128" s="44"/>
      <c r="C128" s="214" t="s">
        <v>92</v>
      </c>
      <c r="D128" s="214" t="s">
        <v>191</v>
      </c>
      <c r="E128" s="215" t="s">
        <v>299</v>
      </c>
      <c r="F128" s="216" t="s">
        <v>300</v>
      </c>
      <c r="G128" s="217" t="s">
        <v>194</v>
      </c>
      <c r="H128" s="218">
        <v>47.5</v>
      </c>
      <c r="I128" s="219"/>
      <c r="J128" s="220">
        <f>ROUND(I128*H128,2)</f>
        <v>0</v>
      </c>
      <c r="K128" s="216" t="s">
        <v>195</v>
      </c>
      <c r="L128" s="70"/>
      <c r="M128" s="221" t="s">
        <v>21</v>
      </c>
      <c r="N128" s="222" t="s">
        <v>44</v>
      </c>
      <c r="O128" s="4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AR128" s="22" t="s">
        <v>196</v>
      </c>
      <c r="AT128" s="22" t="s">
        <v>191</v>
      </c>
      <c r="AU128" s="22" t="s">
        <v>87</v>
      </c>
      <c r="AY128" s="22" t="s">
        <v>189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22" t="s">
        <v>78</v>
      </c>
      <c r="BK128" s="225">
        <f>ROUND(I128*H128,2)</f>
        <v>0</v>
      </c>
      <c r="BL128" s="22" t="s">
        <v>196</v>
      </c>
      <c r="BM128" s="22" t="s">
        <v>301</v>
      </c>
    </row>
    <row r="129" s="11" customFormat="1">
      <c r="B129" s="226"/>
      <c r="C129" s="227"/>
      <c r="D129" s="228" t="s">
        <v>198</v>
      </c>
      <c r="E129" s="229" t="s">
        <v>21</v>
      </c>
      <c r="F129" s="230" t="s">
        <v>156</v>
      </c>
      <c r="G129" s="227"/>
      <c r="H129" s="231">
        <v>47.5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198</v>
      </c>
      <c r="AU129" s="237" t="s">
        <v>87</v>
      </c>
      <c r="AV129" s="11" t="s">
        <v>87</v>
      </c>
      <c r="AW129" s="11" t="s">
        <v>37</v>
      </c>
      <c r="AX129" s="11" t="s">
        <v>78</v>
      </c>
      <c r="AY129" s="237" t="s">
        <v>189</v>
      </c>
    </row>
    <row r="130" s="1" customFormat="1" ht="16.5" customHeight="1">
      <c r="B130" s="44"/>
      <c r="C130" s="249" t="s">
        <v>302</v>
      </c>
      <c r="D130" s="249" t="s">
        <v>284</v>
      </c>
      <c r="E130" s="250" t="s">
        <v>303</v>
      </c>
      <c r="F130" s="251" t="s">
        <v>304</v>
      </c>
      <c r="G130" s="252" t="s">
        <v>239</v>
      </c>
      <c r="H130" s="253">
        <v>7.125</v>
      </c>
      <c r="I130" s="254"/>
      <c r="J130" s="255">
        <f>ROUND(I130*H130,2)</f>
        <v>0</v>
      </c>
      <c r="K130" s="251" t="s">
        <v>195</v>
      </c>
      <c r="L130" s="256"/>
      <c r="M130" s="257" t="s">
        <v>21</v>
      </c>
      <c r="N130" s="258" t="s">
        <v>44</v>
      </c>
      <c r="O130" s="45"/>
      <c r="P130" s="223">
        <f>O130*H130</f>
        <v>0</v>
      </c>
      <c r="Q130" s="223">
        <v>0.20999999999999999</v>
      </c>
      <c r="R130" s="223">
        <f>Q130*H130</f>
        <v>1.4962499999999999</v>
      </c>
      <c r="S130" s="223">
        <v>0</v>
      </c>
      <c r="T130" s="224">
        <f>S130*H130</f>
        <v>0</v>
      </c>
      <c r="AR130" s="22" t="s">
        <v>155</v>
      </c>
      <c r="AT130" s="22" t="s">
        <v>284</v>
      </c>
      <c r="AU130" s="22" t="s">
        <v>87</v>
      </c>
      <c r="AY130" s="22" t="s">
        <v>189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22" t="s">
        <v>78</v>
      </c>
      <c r="BK130" s="225">
        <f>ROUND(I130*H130,2)</f>
        <v>0</v>
      </c>
      <c r="BL130" s="22" t="s">
        <v>196</v>
      </c>
      <c r="BM130" s="22" t="s">
        <v>305</v>
      </c>
    </row>
    <row r="131" s="11" customFormat="1">
      <c r="B131" s="226"/>
      <c r="C131" s="227"/>
      <c r="D131" s="228" t="s">
        <v>198</v>
      </c>
      <c r="E131" s="229" t="s">
        <v>21</v>
      </c>
      <c r="F131" s="230" t="s">
        <v>306</v>
      </c>
      <c r="G131" s="227"/>
      <c r="H131" s="231">
        <v>7.125</v>
      </c>
      <c r="I131" s="232"/>
      <c r="J131" s="227"/>
      <c r="K131" s="227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198</v>
      </c>
      <c r="AU131" s="237" t="s">
        <v>87</v>
      </c>
      <c r="AV131" s="11" t="s">
        <v>87</v>
      </c>
      <c r="AW131" s="11" t="s">
        <v>37</v>
      </c>
      <c r="AX131" s="11" t="s">
        <v>78</v>
      </c>
      <c r="AY131" s="237" t="s">
        <v>189</v>
      </c>
    </row>
    <row r="132" s="1" customFormat="1" ht="16.5" customHeight="1">
      <c r="B132" s="44"/>
      <c r="C132" s="214" t="s">
        <v>307</v>
      </c>
      <c r="D132" s="214" t="s">
        <v>191</v>
      </c>
      <c r="E132" s="215" t="s">
        <v>308</v>
      </c>
      <c r="F132" s="216" t="s">
        <v>309</v>
      </c>
      <c r="G132" s="217" t="s">
        <v>239</v>
      </c>
      <c r="H132" s="218">
        <v>0.23799999999999999</v>
      </c>
      <c r="I132" s="219"/>
      <c r="J132" s="220">
        <f>ROUND(I132*H132,2)</f>
        <v>0</v>
      </c>
      <c r="K132" s="216" t="s">
        <v>195</v>
      </c>
      <c r="L132" s="70"/>
      <c r="M132" s="221" t="s">
        <v>21</v>
      </c>
      <c r="N132" s="222" t="s">
        <v>44</v>
      </c>
      <c r="O132" s="4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AR132" s="22" t="s">
        <v>196</v>
      </c>
      <c r="AT132" s="22" t="s">
        <v>191</v>
      </c>
      <c r="AU132" s="22" t="s">
        <v>87</v>
      </c>
      <c r="AY132" s="22" t="s">
        <v>189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2" t="s">
        <v>78</v>
      </c>
      <c r="BK132" s="225">
        <f>ROUND(I132*H132,2)</f>
        <v>0</v>
      </c>
      <c r="BL132" s="22" t="s">
        <v>196</v>
      </c>
      <c r="BM132" s="22" t="s">
        <v>310</v>
      </c>
    </row>
    <row r="133" s="11" customFormat="1">
      <c r="B133" s="226"/>
      <c r="C133" s="227"/>
      <c r="D133" s="228" t="s">
        <v>198</v>
      </c>
      <c r="E133" s="229" t="s">
        <v>158</v>
      </c>
      <c r="F133" s="230" t="s">
        <v>311</v>
      </c>
      <c r="G133" s="227"/>
      <c r="H133" s="231">
        <v>0.23799999999999999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198</v>
      </c>
      <c r="AU133" s="237" t="s">
        <v>87</v>
      </c>
      <c r="AV133" s="11" t="s">
        <v>87</v>
      </c>
      <c r="AW133" s="11" t="s">
        <v>37</v>
      </c>
      <c r="AX133" s="11" t="s">
        <v>78</v>
      </c>
      <c r="AY133" s="237" t="s">
        <v>189</v>
      </c>
    </row>
    <row r="134" s="1" customFormat="1" ht="16.5" customHeight="1">
      <c r="B134" s="44"/>
      <c r="C134" s="214" t="s">
        <v>312</v>
      </c>
      <c r="D134" s="214" t="s">
        <v>191</v>
      </c>
      <c r="E134" s="215" t="s">
        <v>313</v>
      </c>
      <c r="F134" s="216" t="s">
        <v>314</v>
      </c>
      <c r="G134" s="217" t="s">
        <v>239</v>
      </c>
      <c r="H134" s="218">
        <v>0.23799999999999999</v>
      </c>
      <c r="I134" s="219"/>
      <c r="J134" s="220">
        <f>ROUND(I134*H134,2)</f>
        <v>0</v>
      </c>
      <c r="K134" s="216" t="s">
        <v>195</v>
      </c>
      <c r="L134" s="70"/>
      <c r="M134" s="221" t="s">
        <v>21</v>
      </c>
      <c r="N134" s="222" t="s">
        <v>44</v>
      </c>
      <c r="O134" s="4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AR134" s="22" t="s">
        <v>196</v>
      </c>
      <c r="AT134" s="22" t="s">
        <v>191</v>
      </c>
      <c r="AU134" s="22" t="s">
        <v>87</v>
      </c>
      <c r="AY134" s="22" t="s">
        <v>189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2" t="s">
        <v>78</v>
      </c>
      <c r="BK134" s="225">
        <f>ROUND(I134*H134,2)</f>
        <v>0</v>
      </c>
      <c r="BL134" s="22" t="s">
        <v>196</v>
      </c>
      <c r="BM134" s="22" t="s">
        <v>315</v>
      </c>
    </row>
    <row r="135" s="11" customFormat="1">
      <c r="B135" s="226"/>
      <c r="C135" s="227"/>
      <c r="D135" s="228" t="s">
        <v>198</v>
      </c>
      <c r="E135" s="229" t="s">
        <v>21</v>
      </c>
      <c r="F135" s="230" t="s">
        <v>158</v>
      </c>
      <c r="G135" s="227"/>
      <c r="H135" s="231">
        <v>0.23799999999999999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198</v>
      </c>
      <c r="AU135" s="237" t="s">
        <v>87</v>
      </c>
      <c r="AV135" s="11" t="s">
        <v>87</v>
      </c>
      <c r="AW135" s="11" t="s">
        <v>37</v>
      </c>
      <c r="AX135" s="11" t="s">
        <v>78</v>
      </c>
      <c r="AY135" s="237" t="s">
        <v>189</v>
      </c>
    </row>
    <row r="136" s="1" customFormat="1" ht="25.5" customHeight="1">
      <c r="B136" s="44"/>
      <c r="C136" s="214" t="s">
        <v>316</v>
      </c>
      <c r="D136" s="214" t="s">
        <v>191</v>
      </c>
      <c r="E136" s="215" t="s">
        <v>317</v>
      </c>
      <c r="F136" s="216" t="s">
        <v>318</v>
      </c>
      <c r="G136" s="217" t="s">
        <v>239</v>
      </c>
      <c r="H136" s="218">
        <v>0.71399999999999997</v>
      </c>
      <c r="I136" s="219"/>
      <c r="J136" s="220">
        <f>ROUND(I136*H136,2)</f>
        <v>0</v>
      </c>
      <c r="K136" s="216" t="s">
        <v>195</v>
      </c>
      <c r="L136" s="70"/>
      <c r="M136" s="221" t="s">
        <v>21</v>
      </c>
      <c r="N136" s="222" t="s">
        <v>44</v>
      </c>
      <c r="O136" s="4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AR136" s="22" t="s">
        <v>196</v>
      </c>
      <c r="AT136" s="22" t="s">
        <v>191</v>
      </c>
      <c r="AU136" s="22" t="s">
        <v>87</v>
      </c>
      <c r="AY136" s="22" t="s">
        <v>189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2" t="s">
        <v>78</v>
      </c>
      <c r="BK136" s="225">
        <f>ROUND(I136*H136,2)</f>
        <v>0</v>
      </c>
      <c r="BL136" s="22" t="s">
        <v>196</v>
      </c>
      <c r="BM136" s="22" t="s">
        <v>319</v>
      </c>
    </row>
    <row r="137" s="11" customFormat="1">
      <c r="B137" s="226"/>
      <c r="C137" s="227"/>
      <c r="D137" s="228" t="s">
        <v>198</v>
      </c>
      <c r="E137" s="229" t="s">
        <v>21</v>
      </c>
      <c r="F137" s="230" t="s">
        <v>320</v>
      </c>
      <c r="G137" s="227"/>
      <c r="H137" s="231">
        <v>0.71399999999999997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198</v>
      </c>
      <c r="AU137" s="237" t="s">
        <v>87</v>
      </c>
      <c r="AV137" s="11" t="s">
        <v>87</v>
      </c>
      <c r="AW137" s="11" t="s">
        <v>37</v>
      </c>
      <c r="AX137" s="11" t="s">
        <v>78</v>
      </c>
      <c r="AY137" s="237" t="s">
        <v>189</v>
      </c>
    </row>
    <row r="138" s="10" customFormat="1" ht="29.88" customHeight="1">
      <c r="B138" s="198"/>
      <c r="C138" s="199"/>
      <c r="D138" s="200" t="s">
        <v>72</v>
      </c>
      <c r="E138" s="212" t="s">
        <v>196</v>
      </c>
      <c r="F138" s="212" t="s">
        <v>321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SUM(P139:P140)</f>
        <v>0</v>
      </c>
      <c r="Q138" s="206"/>
      <c r="R138" s="207">
        <f>SUM(R139:R140)</f>
        <v>0</v>
      </c>
      <c r="S138" s="206"/>
      <c r="T138" s="208">
        <f>SUM(T139:T140)</f>
        <v>0</v>
      </c>
      <c r="AR138" s="209" t="s">
        <v>78</v>
      </c>
      <c r="AT138" s="210" t="s">
        <v>72</v>
      </c>
      <c r="AU138" s="210" t="s">
        <v>78</v>
      </c>
      <c r="AY138" s="209" t="s">
        <v>189</v>
      </c>
      <c r="BK138" s="211">
        <f>SUM(BK139:BK140)</f>
        <v>0</v>
      </c>
    </row>
    <row r="139" s="1" customFormat="1" ht="25.5" customHeight="1">
      <c r="B139" s="44"/>
      <c r="C139" s="214" t="s">
        <v>322</v>
      </c>
      <c r="D139" s="214" t="s">
        <v>191</v>
      </c>
      <c r="E139" s="215" t="s">
        <v>323</v>
      </c>
      <c r="F139" s="216" t="s">
        <v>324</v>
      </c>
      <c r="G139" s="217" t="s">
        <v>239</v>
      </c>
      <c r="H139" s="218">
        <v>3.96</v>
      </c>
      <c r="I139" s="219"/>
      <c r="J139" s="220">
        <f>ROUND(I139*H139,2)</f>
        <v>0</v>
      </c>
      <c r="K139" s="216" t="s">
        <v>195</v>
      </c>
      <c r="L139" s="70"/>
      <c r="M139" s="221" t="s">
        <v>21</v>
      </c>
      <c r="N139" s="222" t="s">
        <v>44</v>
      </c>
      <c r="O139" s="4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AR139" s="22" t="s">
        <v>196</v>
      </c>
      <c r="AT139" s="22" t="s">
        <v>191</v>
      </c>
      <c r="AU139" s="22" t="s">
        <v>87</v>
      </c>
      <c r="AY139" s="22" t="s">
        <v>189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22" t="s">
        <v>78</v>
      </c>
      <c r="BK139" s="225">
        <f>ROUND(I139*H139,2)</f>
        <v>0</v>
      </c>
      <c r="BL139" s="22" t="s">
        <v>196</v>
      </c>
      <c r="BM139" s="22" t="s">
        <v>325</v>
      </c>
    </row>
    <row r="140" s="11" customFormat="1">
      <c r="B140" s="226"/>
      <c r="C140" s="227"/>
      <c r="D140" s="228" t="s">
        <v>198</v>
      </c>
      <c r="E140" s="229" t="s">
        <v>93</v>
      </c>
      <c r="F140" s="230" t="s">
        <v>326</v>
      </c>
      <c r="G140" s="227"/>
      <c r="H140" s="231">
        <v>3.96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198</v>
      </c>
      <c r="AU140" s="237" t="s">
        <v>87</v>
      </c>
      <c r="AV140" s="11" t="s">
        <v>87</v>
      </c>
      <c r="AW140" s="11" t="s">
        <v>37</v>
      </c>
      <c r="AX140" s="11" t="s">
        <v>78</v>
      </c>
      <c r="AY140" s="237" t="s">
        <v>189</v>
      </c>
    </row>
    <row r="141" s="10" customFormat="1" ht="29.88" customHeight="1">
      <c r="B141" s="198"/>
      <c r="C141" s="199"/>
      <c r="D141" s="200" t="s">
        <v>72</v>
      </c>
      <c r="E141" s="212" t="s">
        <v>211</v>
      </c>
      <c r="F141" s="212" t="s">
        <v>327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SUM(P142:P167)</f>
        <v>0</v>
      </c>
      <c r="Q141" s="206"/>
      <c r="R141" s="207">
        <f>SUM(R142:R167)</f>
        <v>140.19060400000001</v>
      </c>
      <c r="S141" s="206"/>
      <c r="T141" s="208">
        <f>SUM(T142:T167)</f>
        <v>0</v>
      </c>
      <c r="AR141" s="209" t="s">
        <v>78</v>
      </c>
      <c r="AT141" s="210" t="s">
        <v>72</v>
      </c>
      <c r="AU141" s="210" t="s">
        <v>78</v>
      </c>
      <c r="AY141" s="209" t="s">
        <v>189</v>
      </c>
      <c r="BK141" s="211">
        <f>SUM(BK142:BK167)</f>
        <v>0</v>
      </c>
    </row>
    <row r="142" s="1" customFormat="1" ht="25.5" customHeight="1">
      <c r="B142" s="44"/>
      <c r="C142" s="214" t="s">
        <v>328</v>
      </c>
      <c r="D142" s="214" t="s">
        <v>191</v>
      </c>
      <c r="E142" s="215" t="s">
        <v>329</v>
      </c>
      <c r="F142" s="216" t="s">
        <v>330</v>
      </c>
      <c r="G142" s="217" t="s">
        <v>194</v>
      </c>
      <c r="H142" s="218">
        <v>35.5</v>
      </c>
      <c r="I142" s="219"/>
      <c r="J142" s="220">
        <f>ROUND(I142*H142,2)</f>
        <v>0</v>
      </c>
      <c r="K142" s="216" t="s">
        <v>195</v>
      </c>
      <c r="L142" s="70"/>
      <c r="M142" s="221" t="s">
        <v>21</v>
      </c>
      <c r="N142" s="222" t="s">
        <v>44</v>
      </c>
      <c r="O142" s="4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AR142" s="22" t="s">
        <v>196</v>
      </c>
      <c r="AT142" s="22" t="s">
        <v>191</v>
      </c>
      <c r="AU142" s="22" t="s">
        <v>87</v>
      </c>
      <c r="AY142" s="22" t="s">
        <v>189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22" t="s">
        <v>78</v>
      </c>
      <c r="BK142" s="225">
        <f>ROUND(I142*H142,2)</f>
        <v>0</v>
      </c>
      <c r="BL142" s="22" t="s">
        <v>196</v>
      </c>
      <c r="BM142" s="22" t="s">
        <v>331</v>
      </c>
    </row>
    <row r="143" s="11" customFormat="1">
      <c r="B143" s="226"/>
      <c r="C143" s="227"/>
      <c r="D143" s="228" t="s">
        <v>198</v>
      </c>
      <c r="E143" s="229" t="s">
        <v>21</v>
      </c>
      <c r="F143" s="230" t="s">
        <v>332</v>
      </c>
      <c r="G143" s="227"/>
      <c r="H143" s="231">
        <v>35.5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198</v>
      </c>
      <c r="AU143" s="237" t="s">
        <v>87</v>
      </c>
      <c r="AV143" s="11" t="s">
        <v>87</v>
      </c>
      <c r="AW143" s="11" t="s">
        <v>37</v>
      </c>
      <c r="AX143" s="11" t="s">
        <v>78</v>
      </c>
      <c r="AY143" s="237" t="s">
        <v>189</v>
      </c>
    </row>
    <row r="144" s="1" customFormat="1" ht="25.5" customHeight="1">
      <c r="B144" s="44"/>
      <c r="C144" s="214" t="s">
        <v>333</v>
      </c>
      <c r="D144" s="214" t="s">
        <v>191</v>
      </c>
      <c r="E144" s="215" t="s">
        <v>334</v>
      </c>
      <c r="F144" s="216" t="s">
        <v>335</v>
      </c>
      <c r="G144" s="217" t="s">
        <v>194</v>
      </c>
      <c r="H144" s="218">
        <v>189.06</v>
      </c>
      <c r="I144" s="219"/>
      <c r="J144" s="220">
        <f>ROUND(I144*H144,2)</f>
        <v>0</v>
      </c>
      <c r="K144" s="216" t="s">
        <v>195</v>
      </c>
      <c r="L144" s="70"/>
      <c r="M144" s="221" t="s">
        <v>21</v>
      </c>
      <c r="N144" s="222" t="s">
        <v>44</v>
      </c>
      <c r="O144" s="4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AR144" s="22" t="s">
        <v>196</v>
      </c>
      <c r="AT144" s="22" t="s">
        <v>191</v>
      </c>
      <c r="AU144" s="22" t="s">
        <v>87</v>
      </c>
      <c r="AY144" s="22" t="s">
        <v>189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2" t="s">
        <v>78</v>
      </c>
      <c r="BK144" s="225">
        <f>ROUND(I144*H144,2)</f>
        <v>0</v>
      </c>
      <c r="BL144" s="22" t="s">
        <v>196</v>
      </c>
      <c r="BM144" s="22" t="s">
        <v>336</v>
      </c>
    </row>
    <row r="145" s="11" customFormat="1">
      <c r="B145" s="226"/>
      <c r="C145" s="227"/>
      <c r="D145" s="228" t="s">
        <v>198</v>
      </c>
      <c r="E145" s="229" t="s">
        <v>21</v>
      </c>
      <c r="F145" s="230" t="s">
        <v>337</v>
      </c>
      <c r="G145" s="227"/>
      <c r="H145" s="231">
        <v>189.06</v>
      </c>
      <c r="I145" s="232"/>
      <c r="J145" s="227"/>
      <c r="K145" s="227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198</v>
      </c>
      <c r="AU145" s="237" t="s">
        <v>87</v>
      </c>
      <c r="AV145" s="11" t="s">
        <v>87</v>
      </c>
      <c r="AW145" s="11" t="s">
        <v>37</v>
      </c>
      <c r="AX145" s="11" t="s">
        <v>78</v>
      </c>
      <c r="AY145" s="237" t="s">
        <v>189</v>
      </c>
    </row>
    <row r="146" s="1" customFormat="1" ht="38.25" customHeight="1">
      <c r="B146" s="44"/>
      <c r="C146" s="214" t="s">
        <v>338</v>
      </c>
      <c r="D146" s="214" t="s">
        <v>191</v>
      </c>
      <c r="E146" s="215" t="s">
        <v>339</v>
      </c>
      <c r="F146" s="216" t="s">
        <v>340</v>
      </c>
      <c r="G146" s="217" t="s">
        <v>194</v>
      </c>
      <c r="H146" s="218">
        <v>189.06</v>
      </c>
      <c r="I146" s="219"/>
      <c r="J146" s="220">
        <f>ROUND(I146*H146,2)</f>
        <v>0</v>
      </c>
      <c r="K146" s="216" t="s">
        <v>195</v>
      </c>
      <c r="L146" s="70"/>
      <c r="M146" s="221" t="s">
        <v>21</v>
      </c>
      <c r="N146" s="222" t="s">
        <v>44</v>
      </c>
      <c r="O146" s="4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AR146" s="22" t="s">
        <v>196</v>
      </c>
      <c r="AT146" s="22" t="s">
        <v>191</v>
      </c>
      <c r="AU146" s="22" t="s">
        <v>87</v>
      </c>
      <c r="AY146" s="22" t="s">
        <v>189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2" t="s">
        <v>78</v>
      </c>
      <c r="BK146" s="225">
        <f>ROUND(I146*H146,2)</f>
        <v>0</v>
      </c>
      <c r="BL146" s="22" t="s">
        <v>196</v>
      </c>
      <c r="BM146" s="22" t="s">
        <v>341</v>
      </c>
    </row>
    <row r="147" s="11" customFormat="1">
      <c r="B147" s="226"/>
      <c r="C147" s="227"/>
      <c r="D147" s="228" t="s">
        <v>198</v>
      </c>
      <c r="E147" s="229" t="s">
        <v>109</v>
      </c>
      <c r="F147" s="230" t="s">
        <v>342</v>
      </c>
      <c r="G147" s="227"/>
      <c r="H147" s="231">
        <v>148.59999999999999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198</v>
      </c>
      <c r="AU147" s="237" t="s">
        <v>87</v>
      </c>
      <c r="AV147" s="11" t="s">
        <v>87</v>
      </c>
      <c r="AW147" s="11" t="s">
        <v>37</v>
      </c>
      <c r="AX147" s="11" t="s">
        <v>73</v>
      </c>
      <c r="AY147" s="237" t="s">
        <v>189</v>
      </c>
    </row>
    <row r="148" s="11" customFormat="1">
      <c r="B148" s="226"/>
      <c r="C148" s="227"/>
      <c r="D148" s="228" t="s">
        <v>198</v>
      </c>
      <c r="E148" s="229" t="s">
        <v>21</v>
      </c>
      <c r="F148" s="230" t="s">
        <v>127</v>
      </c>
      <c r="G148" s="227"/>
      <c r="H148" s="231">
        <v>40.460000000000001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198</v>
      </c>
      <c r="AU148" s="237" t="s">
        <v>87</v>
      </c>
      <c r="AV148" s="11" t="s">
        <v>87</v>
      </c>
      <c r="AW148" s="11" t="s">
        <v>37</v>
      </c>
      <c r="AX148" s="11" t="s">
        <v>73</v>
      </c>
      <c r="AY148" s="237" t="s">
        <v>189</v>
      </c>
    </row>
    <row r="149" s="12" customFormat="1">
      <c r="B149" s="238"/>
      <c r="C149" s="239"/>
      <c r="D149" s="228" t="s">
        <v>198</v>
      </c>
      <c r="E149" s="240" t="s">
        <v>21</v>
      </c>
      <c r="F149" s="241" t="s">
        <v>216</v>
      </c>
      <c r="G149" s="239"/>
      <c r="H149" s="242">
        <v>189.06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AT149" s="248" t="s">
        <v>198</v>
      </c>
      <c r="AU149" s="248" t="s">
        <v>87</v>
      </c>
      <c r="AV149" s="12" t="s">
        <v>196</v>
      </c>
      <c r="AW149" s="12" t="s">
        <v>37</v>
      </c>
      <c r="AX149" s="12" t="s">
        <v>78</v>
      </c>
      <c r="AY149" s="248" t="s">
        <v>189</v>
      </c>
    </row>
    <row r="150" s="1" customFormat="1" ht="25.5" customHeight="1">
      <c r="B150" s="44"/>
      <c r="C150" s="214" t="s">
        <v>343</v>
      </c>
      <c r="D150" s="214" t="s">
        <v>191</v>
      </c>
      <c r="E150" s="215" t="s">
        <v>344</v>
      </c>
      <c r="F150" s="216" t="s">
        <v>345</v>
      </c>
      <c r="G150" s="217" t="s">
        <v>194</v>
      </c>
      <c r="H150" s="218">
        <v>189.06</v>
      </c>
      <c r="I150" s="219"/>
      <c r="J150" s="220">
        <f>ROUND(I150*H150,2)</f>
        <v>0</v>
      </c>
      <c r="K150" s="216" t="s">
        <v>195</v>
      </c>
      <c r="L150" s="70"/>
      <c r="M150" s="221" t="s">
        <v>21</v>
      </c>
      <c r="N150" s="222" t="s">
        <v>44</v>
      </c>
      <c r="O150" s="4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AR150" s="22" t="s">
        <v>196</v>
      </c>
      <c r="AT150" s="22" t="s">
        <v>191</v>
      </c>
      <c r="AU150" s="22" t="s">
        <v>87</v>
      </c>
      <c r="AY150" s="22" t="s">
        <v>189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2" t="s">
        <v>78</v>
      </c>
      <c r="BK150" s="225">
        <f>ROUND(I150*H150,2)</f>
        <v>0</v>
      </c>
      <c r="BL150" s="22" t="s">
        <v>196</v>
      </c>
      <c r="BM150" s="22" t="s">
        <v>346</v>
      </c>
    </row>
    <row r="151" s="11" customFormat="1">
      <c r="B151" s="226"/>
      <c r="C151" s="227"/>
      <c r="D151" s="228" t="s">
        <v>198</v>
      </c>
      <c r="E151" s="229" t="s">
        <v>21</v>
      </c>
      <c r="F151" s="230" t="s">
        <v>347</v>
      </c>
      <c r="G151" s="227"/>
      <c r="H151" s="231">
        <v>189.06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198</v>
      </c>
      <c r="AU151" s="237" t="s">
        <v>87</v>
      </c>
      <c r="AV151" s="11" t="s">
        <v>87</v>
      </c>
      <c r="AW151" s="11" t="s">
        <v>37</v>
      </c>
      <c r="AX151" s="11" t="s">
        <v>78</v>
      </c>
      <c r="AY151" s="237" t="s">
        <v>189</v>
      </c>
    </row>
    <row r="152" s="1" customFormat="1" ht="16.5" customHeight="1">
      <c r="B152" s="44"/>
      <c r="C152" s="214" t="s">
        <v>348</v>
      </c>
      <c r="D152" s="214" t="s">
        <v>191</v>
      </c>
      <c r="E152" s="215" t="s">
        <v>349</v>
      </c>
      <c r="F152" s="216" t="s">
        <v>350</v>
      </c>
      <c r="G152" s="217" t="s">
        <v>194</v>
      </c>
      <c r="H152" s="218">
        <v>189.06</v>
      </c>
      <c r="I152" s="219"/>
      <c r="J152" s="220">
        <f>ROUND(I152*H152,2)</f>
        <v>0</v>
      </c>
      <c r="K152" s="216" t="s">
        <v>195</v>
      </c>
      <c r="L152" s="70"/>
      <c r="M152" s="221" t="s">
        <v>21</v>
      </c>
      <c r="N152" s="222" t="s">
        <v>44</v>
      </c>
      <c r="O152" s="4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2" t="s">
        <v>196</v>
      </c>
      <c r="AT152" s="22" t="s">
        <v>191</v>
      </c>
      <c r="AU152" s="22" t="s">
        <v>87</v>
      </c>
      <c r="AY152" s="22" t="s">
        <v>189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2" t="s">
        <v>78</v>
      </c>
      <c r="BK152" s="225">
        <f>ROUND(I152*H152,2)</f>
        <v>0</v>
      </c>
      <c r="BL152" s="22" t="s">
        <v>196</v>
      </c>
      <c r="BM152" s="22" t="s">
        <v>351</v>
      </c>
    </row>
    <row r="153" s="11" customFormat="1">
      <c r="B153" s="226"/>
      <c r="C153" s="227"/>
      <c r="D153" s="228" t="s">
        <v>198</v>
      </c>
      <c r="E153" s="229" t="s">
        <v>21</v>
      </c>
      <c r="F153" s="230" t="s">
        <v>347</v>
      </c>
      <c r="G153" s="227"/>
      <c r="H153" s="231">
        <v>189.06</v>
      </c>
      <c r="I153" s="232"/>
      <c r="J153" s="227"/>
      <c r="K153" s="227"/>
      <c r="L153" s="233"/>
      <c r="M153" s="234"/>
      <c r="N153" s="235"/>
      <c r="O153" s="235"/>
      <c r="P153" s="235"/>
      <c r="Q153" s="235"/>
      <c r="R153" s="235"/>
      <c r="S153" s="235"/>
      <c r="T153" s="236"/>
      <c r="AT153" s="237" t="s">
        <v>198</v>
      </c>
      <c r="AU153" s="237" t="s">
        <v>87</v>
      </c>
      <c r="AV153" s="11" t="s">
        <v>87</v>
      </c>
      <c r="AW153" s="11" t="s">
        <v>37</v>
      </c>
      <c r="AX153" s="11" t="s">
        <v>78</v>
      </c>
      <c r="AY153" s="237" t="s">
        <v>189</v>
      </c>
    </row>
    <row r="154" s="1" customFormat="1" ht="25.5" customHeight="1">
      <c r="B154" s="44"/>
      <c r="C154" s="214" t="s">
        <v>352</v>
      </c>
      <c r="D154" s="214" t="s">
        <v>191</v>
      </c>
      <c r="E154" s="215" t="s">
        <v>353</v>
      </c>
      <c r="F154" s="216" t="s">
        <v>354</v>
      </c>
      <c r="G154" s="217" t="s">
        <v>194</v>
      </c>
      <c r="H154" s="218">
        <v>3012.46</v>
      </c>
      <c r="I154" s="219"/>
      <c r="J154" s="220">
        <f>ROUND(I154*H154,2)</f>
        <v>0</v>
      </c>
      <c r="K154" s="216" t="s">
        <v>195</v>
      </c>
      <c r="L154" s="70"/>
      <c r="M154" s="221" t="s">
        <v>21</v>
      </c>
      <c r="N154" s="222" t="s">
        <v>44</v>
      </c>
      <c r="O154" s="4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AR154" s="22" t="s">
        <v>196</v>
      </c>
      <c r="AT154" s="22" t="s">
        <v>191</v>
      </c>
      <c r="AU154" s="22" t="s">
        <v>87</v>
      </c>
      <c r="AY154" s="22" t="s">
        <v>189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2" t="s">
        <v>78</v>
      </c>
      <c r="BK154" s="225">
        <f>ROUND(I154*H154,2)</f>
        <v>0</v>
      </c>
      <c r="BL154" s="22" t="s">
        <v>196</v>
      </c>
      <c r="BM154" s="22" t="s">
        <v>355</v>
      </c>
    </row>
    <row r="155" s="11" customFormat="1">
      <c r="B155" s="226"/>
      <c r="C155" s="227"/>
      <c r="D155" s="228" t="s">
        <v>198</v>
      </c>
      <c r="E155" s="229" t="s">
        <v>21</v>
      </c>
      <c r="F155" s="230" t="s">
        <v>129</v>
      </c>
      <c r="G155" s="227"/>
      <c r="H155" s="231">
        <v>3012.46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198</v>
      </c>
      <c r="AU155" s="237" t="s">
        <v>87</v>
      </c>
      <c r="AV155" s="11" t="s">
        <v>87</v>
      </c>
      <c r="AW155" s="11" t="s">
        <v>37</v>
      </c>
      <c r="AX155" s="11" t="s">
        <v>78</v>
      </c>
      <c r="AY155" s="237" t="s">
        <v>189</v>
      </c>
    </row>
    <row r="156" s="1" customFormat="1" ht="38.25" customHeight="1">
      <c r="B156" s="44"/>
      <c r="C156" s="214" t="s">
        <v>356</v>
      </c>
      <c r="D156" s="214" t="s">
        <v>191</v>
      </c>
      <c r="E156" s="215" t="s">
        <v>357</v>
      </c>
      <c r="F156" s="216" t="s">
        <v>358</v>
      </c>
      <c r="G156" s="217" t="s">
        <v>194</v>
      </c>
      <c r="H156" s="218">
        <v>3012.46</v>
      </c>
      <c r="I156" s="219"/>
      <c r="J156" s="220">
        <f>ROUND(I156*H156,2)</f>
        <v>0</v>
      </c>
      <c r="K156" s="216" t="s">
        <v>195</v>
      </c>
      <c r="L156" s="70"/>
      <c r="M156" s="221" t="s">
        <v>21</v>
      </c>
      <c r="N156" s="222" t="s">
        <v>44</v>
      </c>
      <c r="O156" s="45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2" t="s">
        <v>196</v>
      </c>
      <c r="AT156" s="22" t="s">
        <v>191</v>
      </c>
      <c r="AU156" s="22" t="s">
        <v>87</v>
      </c>
      <c r="AY156" s="22" t="s">
        <v>189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2" t="s">
        <v>78</v>
      </c>
      <c r="BK156" s="225">
        <f>ROUND(I156*H156,2)</f>
        <v>0</v>
      </c>
      <c r="BL156" s="22" t="s">
        <v>196</v>
      </c>
      <c r="BM156" s="22" t="s">
        <v>359</v>
      </c>
    </row>
    <row r="157" s="11" customFormat="1">
      <c r="B157" s="226"/>
      <c r="C157" s="227"/>
      <c r="D157" s="228" t="s">
        <v>198</v>
      </c>
      <c r="E157" s="229" t="s">
        <v>144</v>
      </c>
      <c r="F157" s="230" t="s">
        <v>145</v>
      </c>
      <c r="G157" s="227"/>
      <c r="H157" s="231">
        <v>2972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AT157" s="237" t="s">
        <v>198</v>
      </c>
      <c r="AU157" s="237" t="s">
        <v>87</v>
      </c>
      <c r="AV157" s="11" t="s">
        <v>87</v>
      </c>
      <c r="AW157" s="11" t="s">
        <v>37</v>
      </c>
      <c r="AX157" s="11" t="s">
        <v>73</v>
      </c>
      <c r="AY157" s="237" t="s">
        <v>189</v>
      </c>
    </row>
    <row r="158" s="11" customFormat="1">
      <c r="B158" s="226"/>
      <c r="C158" s="227"/>
      <c r="D158" s="228" t="s">
        <v>198</v>
      </c>
      <c r="E158" s="229" t="s">
        <v>127</v>
      </c>
      <c r="F158" s="230" t="s">
        <v>128</v>
      </c>
      <c r="G158" s="227"/>
      <c r="H158" s="231">
        <v>40.460000000000001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AT158" s="237" t="s">
        <v>198</v>
      </c>
      <c r="AU158" s="237" t="s">
        <v>87</v>
      </c>
      <c r="AV158" s="11" t="s">
        <v>87</v>
      </c>
      <c r="AW158" s="11" t="s">
        <v>37</v>
      </c>
      <c r="AX158" s="11" t="s">
        <v>73</v>
      </c>
      <c r="AY158" s="237" t="s">
        <v>189</v>
      </c>
    </row>
    <row r="159" s="12" customFormat="1">
      <c r="B159" s="238"/>
      <c r="C159" s="239"/>
      <c r="D159" s="228" t="s">
        <v>198</v>
      </c>
      <c r="E159" s="240" t="s">
        <v>129</v>
      </c>
      <c r="F159" s="241" t="s">
        <v>216</v>
      </c>
      <c r="G159" s="239"/>
      <c r="H159" s="242">
        <v>3012.46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AT159" s="248" t="s">
        <v>198</v>
      </c>
      <c r="AU159" s="248" t="s">
        <v>87</v>
      </c>
      <c r="AV159" s="12" t="s">
        <v>196</v>
      </c>
      <c r="AW159" s="12" t="s">
        <v>37</v>
      </c>
      <c r="AX159" s="12" t="s">
        <v>78</v>
      </c>
      <c r="AY159" s="248" t="s">
        <v>189</v>
      </c>
    </row>
    <row r="160" s="1" customFormat="1" ht="51" customHeight="1">
      <c r="B160" s="44"/>
      <c r="C160" s="214" t="s">
        <v>360</v>
      </c>
      <c r="D160" s="214" t="s">
        <v>191</v>
      </c>
      <c r="E160" s="215" t="s">
        <v>361</v>
      </c>
      <c r="F160" s="216" t="s">
        <v>362</v>
      </c>
      <c r="G160" s="217" t="s">
        <v>194</v>
      </c>
      <c r="H160" s="218">
        <v>643.46000000000004</v>
      </c>
      <c r="I160" s="219"/>
      <c r="J160" s="220">
        <f>ROUND(I160*H160,2)</f>
        <v>0</v>
      </c>
      <c r="K160" s="216" t="s">
        <v>195</v>
      </c>
      <c r="L160" s="70"/>
      <c r="M160" s="221" t="s">
        <v>21</v>
      </c>
      <c r="N160" s="222" t="s">
        <v>44</v>
      </c>
      <c r="O160" s="45"/>
      <c r="P160" s="223">
        <f>O160*H160</f>
        <v>0</v>
      </c>
      <c r="Q160" s="223">
        <v>0.084250000000000005</v>
      </c>
      <c r="R160" s="223">
        <f>Q160*H160</f>
        <v>54.21150500000001</v>
      </c>
      <c r="S160" s="223">
        <v>0</v>
      </c>
      <c r="T160" s="224">
        <f>S160*H160</f>
        <v>0</v>
      </c>
      <c r="AR160" s="22" t="s">
        <v>196</v>
      </c>
      <c r="AT160" s="22" t="s">
        <v>191</v>
      </c>
      <c r="AU160" s="22" t="s">
        <v>87</v>
      </c>
      <c r="AY160" s="22" t="s">
        <v>189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22" t="s">
        <v>78</v>
      </c>
      <c r="BK160" s="225">
        <f>ROUND(I160*H160,2)</f>
        <v>0</v>
      </c>
      <c r="BL160" s="22" t="s">
        <v>196</v>
      </c>
      <c r="BM160" s="22" t="s">
        <v>363</v>
      </c>
    </row>
    <row r="161" s="11" customFormat="1">
      <c r="B161" s="226"/>
      <c r="C161" s="227"/>
      <c r="D161" s="228" t="s">
        <v>198</v>
      </c>
      <c r="E161" s="229" t="s">
        <v>148</v>
      </c>
      <c r="F161" s="230" t="s">
        <v>149</v>
      </c>
      <c r="G161" s="227"/>
      <c r="H161" s="231">
        <v>599.46000000000004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AT161" s="237" t="s">
        <v>198</v>
      </c>
      <c r="AU161" s="237" t="s">
        <v>87</v>
      </c>
      <c r="AV161" s="11" t="s">
        <v>87</v>
      </c>
      <c r="AW161" s="11" t="s">
        <v>37</v>
      </c>
      <c r="AX161" s="11" t="s">
        <v>73</v>
      </c>
      <c r="AY161" s="237" t="s">
        <v>189</v>
      </c>
    </row>
    <row r="162" s="11" customFormat="1">
      <c r="B162" s="226"/>
      <c r="C162" s="227"/>
      <c r="D162" s="228" t="s">
        <v>198</v>
      </c>
      <c r="E162" s="229" t="s">
        <v>150</v>
      </c>
      <c r="F162" s="230" t="s">
        <v>151</v>
      </c>
      <c r="G162" s="227"/>
      <c r="H162" s="231">
        <v>44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198</v>
      </c>
      <c r="AU162" s="237" t="s">
        <v>87</v>
      </c>
      <c r="AV162" s="11" t="s">
        <v>87</v>
      </c>
      <c r="AW162" s="11" t="s">
        <v>37</v>
      </c>
      <c r="AX162" s="11" t="s">
        <v>73</v>
      </c>
      <c r="AY162" s="237" t="s">
        <v>189</v>
      </c>
    </row>
    <row r="163" s="12" customFormat="1">
      <c r="B163" s="238"/>
      <c r="C163" s="239"/>
      <c r="D163" s="228" t="s">
        <v>198</v>
      </c>
      <c r="E163" s="240" t="s">
        <v>152</v>
      </c>
      <c r="F163" s="241" t="s">
        <v>216</v>
      </c>
      <c r="G163" s="239"/>
      <c r="H163" s="242">
        <v>643.46000000000004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AT163" s="248" t="s">
        <v>198</v>
      </c>
      <c r="AU163" s="248" t="s">
        <v>87</v>
      </c>
      <c r="AV163" s="12" t="s">
        <v>196</v>
      </c>
      <c r="AW163" s="12" t="s">
        <v>37</v>
      </c>
      <c r="AX163" s="12" t="s">
        <v>78</v>
      </c>
      <c r="AY163" s="248" t="s">
        <v>189</v>
      </c>
    </row>
    <row r="164" s="1" customFormat="1" ht="16.5" customHeight="1">
      <c r="B164" s="44"/>
      <c r="C164" s="249" t="s">
        <v>364</v>
      </c>
      <c r="D164" s="249" t="s">
        <v>284</v>
      </c>
      <c r="E164" s="250" t="s">
        <v>365</v>
      </c>
      <c r="F164" s="251" t="s">
        <v>366</v>
      </c>
      <c r="G164" s="252" t="s">
        <v>194</v>
      </c>
      <c r="H164" s="253">
        <v>611.44899999999996</v>
      </c>
      <c r="I164" s="254"/>
      <c r="J164" s="255">
        <f>ROUND(I164*H164,2)</f>
        <v>0</v>
      </c>
      <c r="K164" s="251" t="s">
        <v>195</v>
      </c>
      <c r="L164" s="256"/>
      <c r="M164" s="257" t="s">
        <v>21</v>
      </c>
      <c r="N164" s="258" t="s">
        <v>44</v>
      </c>
      <c r="O164" s="45"/>
      <c r="P164" s="223">
        <f>O164*H164</f>
        <v>0</v>
      </c>
      <c r="Q164" s="223">
        <v>0.13100000000000001</v>
      </c>
      <c r="R164" s="223">
        <f>Q164*H164</f>
        <v>80.099818999999997</v>
      </c>
      <c r="S164" s="223">
        <v>0</v>
      </c>
      <c r="T164" s="224">
        <f>S164*H164</f>
        <v>0</v>
      </c>
      <c r="AR164" s="22" t="s">
        <v>155</v>
      </c>
      <c r="AT164" s="22" t="s">
        <v>284</v>
      </c>
      <c r="AU164" s="22" t="s">
        <v>87</v>
      </c>
      <c r="AY164" s="22" t="s">
        <v>189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22" t="s">
        <v>78</v>
      </c>
      <c r="BK164" s="225">
        <f>ROUND(I164*H164,2)</f>
        <v>0</v>
      </c>
      <c r="BL164" s="22" t="s">
        <v>196</v>
      </c>
      <c r="BM164" s="22" t="s">
        <v>367</v>
      </c>
    </row>
    <row r="165" s="11" customFormat="1">
      <c r="B165" s="226"/>
      <c r="C165" s="227"/>
      <c r="D165" s="228" t="s">
        <v>198</v>
      </c>
      <c r="E165" s="229" t="s">
        <v>21</v>
      </c>
      <c r="F165" s="230" t="s">
        <v>368</v>
      </c>
      <c r="G165" s="227"/>
      <c r="H165" s="231">
        <v>611.44899999999996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198</v>
      </c>
      <c r="AU165" s="237" t="s">
        <v>87</v>
      </c>
      <c r="AV165" s="11" t="s">
        <v>87</v>
      </c>
      <c r="AW165" s="11" t="s">
        <v>37</v>
      </c>
      <c r="AX165" s="11" t="s">
        <v>78</v>
      </c>
      <c r="AY165" s="237" t="s">
        <v>189</v>
      </c>
    </row>
    <row r="166" s="1" customFormat="1" ht="16.5" customHeight="1">
      <c r="B166" s="44"/>
      <c r="C166" s="249" t="s">
        <v>369</v>
      </c>
      <c r="D166" s="249" t="s">
        <v>284</v>
      </c>
      <c r="E166" s="250" t="s">
        <v>370</v>
      </c>
      <c r="F166" s="251" t="s">
        <v>371</v>
      </c>
      <c r="G166" s="252" t="s">
        <v>194</v>
      </c>
      <c r="H166" s="253">
        <v>44.880000000000003</v>
      </c>
      <c r="I166" s="254"/>
      <c r="J166" s="255">
        <f>ROUND(I166*H166,2)</f>
        <v>0</v>
      </c>
      <c r="K166" s="251" t="s">
        <v>195</v>
      </c>
      <c r="L166" s="256"/>
      <c r="M166" s="257" t="s">
        <v>21</v>
      </c>
      <c r="N166" s="258" t="s">
        <v>44</v>
      </c>
      <c r="O166" s="45"/>
      <c r="P166" s="223">
        <f>O166*H166</f>
        <v>0</v>
      </c>
      <c r="Q166" s="223">
        <v>0.13100000000000001</v>
      </c>
      <c r="R166" s="223">
        <f>Q166*H166</f>
        <v>5.8792800000000005</v>
      </c>
      <c r="S166" s="223">
        <v>0</v>
      </c>
      <c r="T166" s="224">
        <f>S166*H166</f>
        <v>0</v>
      </c>
      <c r="AR166" s="22" t="s">
        <v>155</v>
      </c>
      <c r="AT166" s="22" t="s">
        <v>284</v>
      </c>
      <c r="AU166" s="22" t="s">
        <v>87</v>
      </c>
      <c r="AY166" s="22" t="s">
        <v>189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22" t="s">
        <v>78</v>
      </c>
      <c r="BK166" s="225">
        <f>ROUND(I166*H166,2)</f>
        <v>0</v>
      </c>
      <c r="BL166" s="22" t="s">
        <v>196</v>
      </c>
      <c r="BM166" s="22" t="s">
        <v>372</v>
      </c>
    </row>
    <row r="167" s="11" customFormat="1">
      <c r="B167" s="226"/>
      <c r="C167" s="227"/>
      <c r="D167" s="228" t="s">
        <v>198</v>
      </c>
      <c r="E167" s="229" t="s">
        <v>21</v>
      </c>
      <c r="F167" s="230" t="s">
        <v>373</v>
      </c>
      <c r="G167" s="227"/>
      <c r="H167" s="231">
        <v>44.880000000000003</v>
      </c>
      <c r="I167" s="232"/>
      <c r="J167" s="227"/>
      <c r="K167" s="227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198</v>
      </c>
      <c r="AU167" s="237" t="s">
        <v>87</v>
      </c>
      <c r="AV167" s="11" t="s">
        <v>87</v>
      </c>
      <c r="AW167" s="11" t="s">
        <v>37</v>
      </c>
      <c r="AX167" s="11" t="s">
        <v>78</v>
      </c>
      <c r="AY167" s="237" t="s">
        <v>189</v>
      </c>
    </row>
    <row r="168" s="10" customFormat="1" ht="29.88" customHeight="1">
      <c r="B168" s="198"/>
      <c r="C168" s="199"/>
      <c r="D168" s="200" t="s">
        <v>72</v>
      </c>
      <c r="E168" s="212" t="s">
        <v>155</v>
      </c>
      <c r="F168" s="212" t="s">
        <v>374</v>
      </c>
      <c r="G168" s="199"/>
      <c r="H168" s="199"/>
      <c r="I168" s="202"/>
      <c r="J168" s="213">
        <f>BK168</f>
        <v>0</v>
      </c>
      <c r="K168" s="199"/>
      <c r="L168" s="204"/>
      <c r="M168" s="205"/>
      <c r="N168" s="206"/>
      <c r="O168" s="206"/>
      <c r="P168" s="207">
        <f>SUM(P169:P195)</f>
        <v>0</v>
      </c>
      <c r="Q168" s="206"/>
      <c r="R168" s="207">
        <f>SUM(R169:R195)</f>
        <v>17.162660000000002</v>
      </c>
      <c r="S168" s="206"/>
      <c r="T168" s="208">
        <f>SUM(T169:T195)</f>
        <v>7.1399999999999997</v>
      </c>
      <c r="AR168" s="209" t="s">
        <v>78</v>
      </c>
      <c r="AT168" s="210" t="s">
        <v>72</v>
      </c>
      <c r="AU168" s="210" t="s">
        <v>78</v>
      </c>
      <c r="AY168" s="209" t="s">
        <v>189</v>
      </c>
      <c r="BK168" s="211">
        <f>SUM(BK169:BK195)</f>
        <v>0</v>
      </c>
    </row>
    <row r="169" s="1" customFormat="1" ht="25.5" customHeight="1">
      <c r="B169" s="44"/>
      <c r="C169" s="214" t="s">
        <v>137</v>
      </c>
      <c r="D169" s="214" t="s">
        <v>191</v>
      </c>
      <c r="E169" s="215" t="s">
        <v>375</v>
      </c>
      <c r="F169" s="216" t="s">
        <v>376</v>
      </c>
      <c r="G169" s="217" t="s">
        <v>228</v>
      </c>
      <c r="H169" s="218">
        <v>23</v>
      </c>
      <c r="I169" s="219"/>
      <c r="J169" s="220">
        <f>ROUND(I169*H169,2)</f>
        <v>0</v>
      </c>
      <c r="K169" s="216" t="s">
        <v>195</v>
      </c>
      <c r="L169" s="70"/>
      <c r="M169" s="221" t="s">
        <v>21</v>
      </c>
      <c r="N169" s="222" t="s">
        <v>44</v>
      </c>
      <c r="O169" s="45"/>
      <c r="P169" s="223">
        <f>O169*H169</f>
        <v>0</v>
      </c>
      <c r="Q169" s="223">
        <v>0.0026800000000000001</v>
      </c>
      <c r="R169" s="223">
        <f>Q169*H169</f>
        <v>0.06164</v>
      </c>
      <c r="S169" s="223">
        <v>0</v>
      </c>
      <c r="T169" s="224">
        <f>S169*H169</f>
        <v>0</v>
      </c>
      <c r="AR169" s="22" t="s">
        <v>196</v>
      </c>
      <c r="AT169" s="22" t="s">
        <v>191</v>
      </c>
      <c r="AU169" s="22" t="s">
        <v>87</v>
      </c>
      <c r="AY169" s="22" t="s">
        <v>189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22" t="s">
        <v>78</v>
      </c>
      <c r="BK169" s="225">
        <f>ROUND(I169*H169,2)</f>
        <v>0</v>
      </c>
      <c r="BL169" s="22" t="s">
        <v>196</v>
      </c>
      <c r="BM169" s="22" t="s">
        <v>377</v>
      </c>
    </row>
    <row r="170" s="11" customFormat="1">
      <c r="B170" s="226"/>
      <c r="C170" s="227"/>
      <c r="D170" s="228" t="s">
        <v>198</v>
      </c>
      <c r="E170" s="229" t="s">
        <v>91</v>
      </c>
      <c r="F170" s="230" t="s">
        <v>92</v>
      </c>
      <c r="G170" s="227"/>
      <c r="H170" s="231">
        <v>23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198</v>
      </c>
      <c r="AU170" s="237" t="s">
        <v>87</v>
      </c>
      <c r="AV170" s="11" t="s">
        <v>87</v>
      </c>
      <c r="AW170" s="11" t="s">
        <v>37</v>
      </c>
      <c r="AX170" s="11" t="s">
        <v>78</v>
      </c>
      <c r="AY170" s="237" t="s">
        <v>189</v>
      </c>
    </row>
    <row r="171" s="1" customFormat="1" ht="25.5" customHeight="1">
      <c r="B171" s="44"/>
      <c r="C171" s="214" t="s">
        <v>378</v>
      </c>
      <c r="D171" s="214" t="s">
        <v>191</v>
      </c>
      <c r="E171" s="215" t="s">
        <v>379</v>
      </c>
      <c r="F171" s="216" t="s">
        <v>380</v>
      </c>
      <c r="G171" s="217" t="s">
        <v>381</v>
      </c>
      <c r="H171" s="218">
        <v>84</v>
      </c>
      <c r="I171" s="219"/>
      <c r="J171" s="220">
        <f>ROUND(I171*H171,2)</f>
        <v>0</v>
      </c>
      <c r="K171" s="216" t="s">
        <v>195</v>
      </c>
      <c r="L171" s="70"/>
      <c r="M171" s="221" t="s">
        <v>21</v>
      </c>
      <c r="N171" s="222" t="s">
        <v>44</v>
      </c>
      <c r="O171" s="45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AR171" s="22" t="s">
        <v>196</v>
      </c>
      <c r="AT171" s="22" t="s">
        <v>191</v>
      </c>
      <c r="AU171" s="22" t="s">
        <v>87</v>
      </c>
      <c r="AY171" s="22" t="s">
        <v>189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22" t="s">
        <v>78</v>
      </c>
      <c r="BK171" s="225">
        <f>ROUND(I171*H171,2)</f>
        <v>0</v>
      </c>
      <c r="BL171" s="22" t="s">
        <v>196</v>
      </c>
      <c r="BM171" s="22" t="s">
        <v>382</v>
      </c>
    </row>
    <row r="172" s="1" customFormat="1" ht="16.5" customHeight="1">
      <c r="B172" s="44"/>
      <c r="C172" s="249" t="s">
        <v>383</v>
      </c>
      <c r="D172" s="249" t="s">
        <v>284</v>
      </c>
      <c r="E172" s="250" t="s">
        <v>384</v>
      </c>
      <c r="F172" s="251" t="s">
        <v>385</v>
      </c>
      <c r="G172" s="252" t="s">
        <v>381</v>
      </c>
      <c r="H172" s="253">
        <v>42</v>
      </c>
      <c r="I172" s="254"/>
      <c r="J172" s="255">
        <f>ROUND(I172*H172,2)</f>
        <v>0</v>
      </c>
      <c r="K172" s="251" t="s">
        <v>195</v>
      </c>
      <c r="L172" s="256"/>
      <c r="M172" s="257" t="s">
        <v>21</v>
      </c>
      <c r="N172" s="258" t="s">
        <v>44</v>
      </c>
      <c r="O172" s="45"/>
      <c r="P172" s="223">
        <f>O172*H172</f>
        <v>0</v>
      </c>
      <c r="Q172" s="223">
        <v>0.00054000000000000001</v>
      </c>
      <c r="R172" s="223">
        <f>Q172*H172</f>
        <v>0.022679999999999999</v>
      </c>
      <c r="S172" s="223">
        <v>0</v>
      </c>
      <c r="T172" s="224">
        <f>S172*H172</f>
        <v>0</v>
      </c>
      <c r="AR172" s="22" t="s">
        <v>155</v>
      </c>
      <c r="AT172" s="22" t="s">
        <v>284</v>
      </c>
      <c r="AU172" s="22" t="s">
        <v>87</v>
      </c>
      <c r="AY172" s="22" t="s">
        <v>189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22" t="s">
        <v>78</v>
      </c>
      <c r="BK172" s="225">
        <f>ROUND(I172*H172,2)</f>
        <v>0</v>
      </c>
      <c r="BL172" s="22" t="s">
        <v>196</v>
      </c>
      <c r="BM172" s="22" t="s">
        <v>386</v>
      </c>
    </row>
    <row r="173" s="11" customFormat="1">
      <c r="B173" s="226"/>
      <c r="C173" s="227"/>
      <c r="D173" s="228" t="s">
        <v>198</v>
      </c>
      <c r="E173" s="229" t="s">
        <v>21</v>
      </c>
      <c r="F173" s="230" t="s">
        <v>387</v>
      </c>
      <c r="G173" s="227"/>
      <c r="H173" s="231">
        <v>42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198</v>
      </c>
      <c r="AU173" s="237" t="s">
        <v>87</v>
      </c>
      <c r="AV173" s="11" t="s">
        <v>87</v>
      </c>
      <c r="AW173" s="11" t="s">
        <v>37</v>
      </c>
      <c r="AX173" s="11" t="s">
        <v>78</v>
      </c>
      <c r="AY173" s="237" t="s">
        <v>189</v>
      </c>
    </row>
    <row r="174" s="1" customFormat="1" ht="16.5" customHeight="1">
      <c r="B174" s="44"/>
      <c r="C174" s="249" t="s">
        <v>388</v>
      </c>
      <c r="D174" s="249" t="s">
        <v>284</v>
      </c>
      <c r="E174" s="250" t="s">
        <v>389</v>
      </c>
      <c r="F174" s="251" t="s">
        <v>390</v>
      </c>
      <c r="G174" s="252" t="s">
        <v>381</v>
      </c>
      <c r="H174" s="253">
        <v>42</v>
      </c>
      <c r="I174" s="254"/>
      <c r="J174" s="255">
        <f>ROUND(I174*H174,2)</f>
        <v>0</v>
      </c>
      <c r="K174" s="251" t="s">
        <v>195</v>
      </c>
      <c r="L174" s="256"/>
      <c r="M174" s="257" t="s">
        <v>21</v>
      </c>
      <c r="N174" s="258" t="s">
        <v>44</v>
      </c>
      <c r="O174" s="45"/>
      <c r="P174" s="223">
        <f>O174*H174</f>
        <v>0</v>
      </c>
      <c r="Q174" s="223">
        <v>0.00064999999999999997</v>
      </c>
      <c r="R174" s="223">
        <f>Q174*H174</f>
        <v>0.027299999999999998</v>
      </c>
      <c r="S174" s="223">
        <v>0</v>
      </c>
      <c r="T174" s="224">
        <f>S174*H174</f>
        <v>0</v>
      </c>
      <c r="AR174" s="22" t="s">
        <v>155</v>
      </c>
      <c r="AT174" s="22" t="s">
        <v>284</v>
      </c>
      <c r="AU174" s="22" t="s">
        <v>87</v>
      </c>
      <c r="AY174" s="22" t="s">
        <v>189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22" t="s">
        <v>78</v>
      </c>
      <c r="BK174" s="225">
        <f>ROUND(I174*H174,2)</f>
        <v>0</v>
      </c>
      <c r="BL174" s="22" t="s">
        <v>196</v>
      </c>
      <c r="BM174" s="22" t="s">
        <v>391</v>
      </c>
    </row>
    <row r="175" s="11" customFormat="1">
      <c r="B175" s="226"/>
      <c r="C175" s="227"/>
      <c r="D175" s="228" t="s">
        <v>198</v>
      </c>
      <c r="E175" s="229" t="s">
        <v>21</v>
      </c>
      <c r="F175" s="230" t="s">
        <v>387</v>
      </c>
      <c r="G175" s="227"/>
      <c r="H175" s="231">
        <v>42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198</v>
      </c>
      <c r="AU175" s="237" t="s">
        <v>87</v>
      </c>
      <c r="AV175" s="11" t="s">
        <v>87</v>
      </c>
      <c r="AW175" s="11" t="s">
        <v>37</v>
      </c>
      <c r="AX175" s="11" t="s">
        <v>78</v>
      </c>
      <c r="AY175" s="237" t="s">
        <v>189</v>
      </c>
    </row>
    <row r="176" s="1" customFormat="1" ht="16.5" customHeight="1">
      <c r="B176" s="44"/>
      <c r="C176" s="214" t="s">
        <v>392</v>
      </c>
      <c r="D176" s="214" t="s">
        <v>191</v>
      </c>
      <c r="E176" s="215" t="s">
        <v>393</v>
      </c>
      <c r="F176" s="216" t="s">
        <v>394</v>
      </c>
      <c r="G176" s="217" t="s">
        <v>381</v>
      </c>
      <c r="H176" s="218">
        <v>21</v>
      </c>
      <c r="I176" s="219"/>
      <c r="J176" s="220">
        <f>ROUND(I176*H176,2)</f>
        <v>0</v>
      </c>
      <c r="K176" s="216" t="s">
        <v>195</v>
      </c>
      <c r="L176" s="70"/>
      <c r="M176" s="221" t="s">
        <v>21</v>
      </c>
      <c r="N176" s="222" t="s">
        <v>44</v>
      </c>
      <c r="O176" s="45"/>
      <c r="P176" s="223">
        <f>O176*H176</f>
        <v>0</v>
      </c>
      <c r="Q176" s="223">
        <v>0.34089999999999998</v>
      </c>
      <c r="R176" s="223">
        <f>Q176*H176</f>
        <v>7.1588999999999992</v>
      </c>
      <c r="S176" s="223">
        <v>0</v>
      </c>
      <c r="T176" s="224">
        <f>S176*H176</f>
        <v>0</v>
      </c>
      <c r="AR176" s="22" t="s">
        <v>196</v>
      </c>
      <c r="AT176" s="22" t="s">
        <v>191</v>
      </c>
      <c r="AU176" s="22" t="s">
        <v>87</v>
      </c>
      <c r="AY176" s="22" t="s">
        <v>189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22" t="s">
        <v>78</v>
      </c>
      <c r="BK176" s="225">
        <f>ROUND(I176*H176,2)</f>
        <v>0</v>
      </c>
      <c r="BL176" s="22" t="s">
        <v>196</v>
      </c>
      <c r="BM176" s="22" t="s">
        <v>395</v>
      </c>
    </row>
    <row r="177" s="11" customFormat="1">
      <c r="B177" s="226"/>
      <c r="C177" s="227"/>
      <c r="D177" s="228" t="s">
        <v>198</v>
      </c>
      <c r="E177" s="229" t="s">
        <v>21</v>
      </c>
      <c r="F177" s="230" t="s">
        <v>131</v>
      </c>
      <c r="G177" s="227"/>
      <c r="H177" s="231">
        <v>21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AT177" s="237" t="s">
        <v>198</v>
      </c>
      <c r="AU177" s="237" t="s">
        <v>87</v>
      </c>
      <c r="AV177" s="11" t="s">
        <v>87</v>
      </c>
      <c r="AW177" s="11" t="s">
        <v>37</v>
      </c>
      <c r="AX177" s="11" t="s">
        <v>78</v>
      </c>
      <c r="AY177" s="237" t="s">
        <v>189</v>
      </c>
    </row>
    <row r="178" s="1" customFormat="1" ht="16.5" customHeight="1">
      <c r="B178" s="44"/>
      <c r="C178" s="249" t="s">
        <v>151</v>
      </c>
      <c r="D178" s="249" t="s">
        <v>284</v>
      </c>
      <c r="E178" s="250" t="s">
        <v>396</v>
      </c>
      <c r="F178" s="251" t="s">
        <v>397</v>
      </c>
      <c r="G178" s="252" t="s">
        <v>381</v>
      </c>
      <c r="H178" s="253">
        <v>21</v>
      </c>
      <c r="I178" s="254"/>
      <c r="J178" s="255">
        <f>ROUND(I178*H178,2)</f>
        <v>0</v>
      </c>
      <c r="K178" s="251" t="s">
        <v>195</v>
      </c>
      <c r="L178" s="256"/>
      <c r="M178" s="257" t="s">
        <v>21</v>
      </c>
      <c r="N178" s="258" t="s">
        <v>44</v>
      </c>
      <c r="O178" s="45"/>
      <c r="P178" s="223">
        <f>O178*H178</f>
        <v>0</v>
      </c>
      <c r="Q178" s="223">
        <v>0.071999999999999995</v>
      </c>
      <c r="R178" s="223">
        <f>Q178*H178</f>
        <v>1.5119999999999998</v>
      </c>
      <c r="S178" s="223">
        <v>0</v>
      </c>
      <c r="T178" s="224">
        <f>S178*H178</f>
        <v>0</v>
      </c>
      <c r="AR178" s="22" t="s">
        <v>155</v>
      </c>
      <c r="AT178" s="22" t="s">
        <v>284</v>
      </c>
      <c r="AU178" s="22" t="s">
        <v>87</v>
      </c>
      <c r="AY178" s="22" t="s">
        <v>189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2" t="s">
        <v>78</v>
      </c>
      <c r="BK178" s="225">
        <f>ROUND(I178*H178,2)</f>
        <v>0</v>
      </c>
      <c r="BL178" s="22" t="s">
        <v>196</v>
      </c>
      <c r="BM178" s="22" t="s">
        <v>398</v>
      </c>
    </row>
    <row r="179" s="11" customFormat="1">
      <c r="B179" s="226"/>
      <c r="C179" s="227"/>
      <c r="D179" s="228" t="s">
        <v>198</v>
      </c>
      <c r="E179" s="229" t="s">
        <v>21</v>
      </c>
      <c r="F179" s="230" t="s">
        <v>131</v>
      </c>
      <c r="G179" s="227"/>
      <c r="H179" s="231">
        <v>21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198</v>
      </c>
      <c r="AU179" s="237" t="s">
        <v>87</v>
      </c>
      <c r="AV179" s="11" t="s">
        <v>87</v>
      </c>
      <c r="AW179" s="11" t="s">
        <v>37</v>
      </c>
      <c r="AX179" s="11" t="s">
        <v>78</v>
      </c>
      <c r="AY179" s="237" t="s">
        <v>189</v>
      </c>
    </row>
    <row r="180" s="1" customFormat="1" ht="16.5" customHeight="1">
      <c r="B180" s="44"/>
      <c r="C180" s="249" t="s">
        <v>399</v>
      </c>
      <c r="D180" s="249" t="s">
        <v>284</v>
      </c>
      <c r="E180" s="250" t="s">
        <v>400</v>
      </c>
      <c r="F180" s="251" t="s">
        <v>401</v>
      </c>
      <c r="G180" s="252" t="s">
        <v>381</v>
      </c>
      <c r="H180" s="253">
        <v>21</v>
      </c>
      <c r="I180" s="254"/>
      <c r="J180" s="255">
        <f>ROUND(I180*H180,2)</f>
        <v>0</v>
      </c>
      <c r="K180" s="251" t="s">
        <v>195</v>
      </c>
      <c r="L180" s="256"/>
      <c r="M180" s="257" t="s">
        <v>21</v>
      </c>
      <c r="N180" s="258" t="s">
        <v>44</v>
      </c>
      <c r="O180" s="45"/>
      <c r="P180" s="223">
        <f>O180*H180</f>
        <v>0</v>
      </c>
      <c r="Q180" s="223">
        <v>0.080000000000000002</v>
      </c>
      <c r="R180" s="223">
        <f>Q180*H180</f>
        <v>1.6799999999999999</v>
      </c>
      <c r="S180" s="223">
        <v>0</v>
      </c>
      <c r="T180" s="224">
        <f>S180*H180</f>
        <v>0</v>
      </c>
      <c r="AR180" s="22" t="s">
        <v>155</v>
      </c>
      <c r="AT180" s="22" t="s">
        <v>284</v>
      </c>
      <c r="AU180" s="22" t="s">
        <v>87</v>
      </c>
      <c r="AY180" s="22" t="s">
        <v>189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22" t="s">
        <v>78</v>
      </c>
      <c r="BK180" s="225">
        <f>ROUND(I180*H180,2)</f>
        <v>0</v>
      </c>
      <c r="BL180" s="22" t="s">
        <v>196</v>
      </c>
      <c r="BM180" s="22" t="s">
        <v>402</v>
      </c>
    </row>
    <row r="181" s="11" customFormat="1">
      <c r="B181" s="226"/>
      <c r="C181" s="227"/>
      <c r="D181" s="228" t="s">
        <v>198</v>
      </c>
      <c r="E181" s="229" t="s">
        <v>21</v>
      </c>
      <c r="F181" s="230" t="s">
        <v>131</v>
      </c>
      <c r="G181" s="227"/>
      <c r="H181" s="231">
        <v>21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AT181" s="237" t="s">
        <v>198</v>
      </c>
      <c r="AU181" s="237" t="s">
        <v>87</v>
      </c>
      <c r="AV181" s="11" t="s">
        <v>87</v>
      </c>
      <c r="AW181" s="11" t="s">
        <v>37</v>
      </c>
      <c r="AX181" s="11" t="s">
        <v>78</v>
      </c>
      <c r="AY181" s="237" t="s">
        <v>189</v>
      </c>
    </row>
    <row r="182" s="1" customFormat="1" ht="16.5" customHeight="1">
      <c r="B182" s="44"/>
      <c r="C182" s="249" t="s">
        <v>403</v>
      </c>
      <c r="D182" s="249" t="s">
        <v>284</v>
      </c>
      <c r="E182" s="250" t="s">
        <v>404</v>
      </c>
      <c r="F182" s="251" t="s">
        <v>405</v>
      </c>
      <c r="G182" s="252" t="s">
        <v>381</v>
      </c>
      <c r="H182" s="253">
        <v>21</v>
      </c>
      <c r="I182" s="254"/>
      <c r="J182" s="255">
        <f>ROUND(I182*H182,2)</f>
        <v>0</v>
      </c>
      <c r="K182" s="251" t="s">
        <v>195</v>
      </c>
      <c r="L182" s="256"/>
      <c r="M182" s="257" t="s">
        <v>21</v>
      </c>
      <c r="N182" s="258" t="s">
        <v>44</v>
      </c>
      <c r="O182" s="45"/>
      <c r="P182" s="223">
        <f>O182*H182</f>
        <v>0</v>
      </c>
      <c r="Q182" s="223">
        <v>0.111</v>
      </c>
      <c r="R182" s="223">
        <f>Q182*H182</f>
        <v>2.331</v>
      </c>
      <c r="S182" s="223">
        <v>0</v>
      </c>
      <c r="T182" s="224">
        <f>S182*H182</f>
        <v>0</v>
      </c>
      <c r="AR182" s="22" t="s">
        <v>155</v>
      </c>
      <c r="AT182" s="22" t="s">
        <v>284</v>
      </c>
      <c r="AU182" s="22" t="s">
        <v>87</v>
      </c>
      <c r="AY182" s="22" t="s">
        <v>189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22" t="s">
        <v>78</v>
      </c>
      <c r="BK182" s="225">
        <f>ROUND(I182*H182,2)</f>
        <v>0</v>
      </c>
      <c r="BL182" s="22" t="s">
        <v>196</v>
      </c>
      <c r="BM182" s="22" t="s">
        <v>406</v>
      </c>
    </row>
    <row r="183" s="11" customFormat="1">
      <c r="B183" s="226"/>
      <c r="C183" s="227"/>
      <c r="D183" s="228" t="s">
        <v>198</v>
      </c>
      <c r="E183" s="229" t="s">
        <v>21</v>
      </c>
      <c r="F183" s="230" t="s">
        <v>131</v>
      </c>
      <c r="G183" s="227"/>
      <c r="H183" s="231">
        <v>21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198</v>
      </c>
      <c r="AU183" s="237" t="s">
        <v>87</v>
      </c>
      <c r="AV183" s="11" t="s">
        <v>87</v>
      </c>
      <c r="AW183" s="11" t="s">
        <v>37</v>
      </c>
      <c r="AX183" s="11" t="s">
        <v>78</v>
      </c>
      <c r="AY183" s="237" t="s">
        <v>189</v>
      </c>
    </row>
    <row r="184" s="1" customFormat="1" ht="16.5" customHeight="1">
      <c r="B184" s="44"/>
      <c r="C184" s="249" t="s">
        <v>407</v>
      </c>
      <c r="D184" s="249" t="s">
        <v>284</v>
      </c>
      <c r="E184" s="250" t="s">
        <v>408</v>
      </c>
      <c r="F184" s="251" t="s">
        <v>409</v>
      </c>
      <c r="G184" s="252" t="s">
        <v>381</v>
      </c>
      <c r="H184" s="253">
        <v>21</v>
      </c>
      <c r="I184" s="254"/>
      <c r="J184" s="255">
        <f>ROUND(I184*H184,2)</f>
        <v>0</v>
      </c>
      <c r="K184" s="251" t="s">
        <v>195</v>
      </c>
      <c r="L184" s="256"/>
      <c r="M184" s="257" t="s">
        <v>21</v>
      </c>
      <c r="N184" s="258" t="s">
        <v>44</v>
      </c>
      <c r="O184" s="45"/>
      <c r="P184" s="223">
        <f>O184*H184</f>
        <v>0</v>
      </c>
      <c r="Q184" s="223">
        <v>0.027</v>
      </c>
      <c r="R184" s="223">
        <f>Q184*H184</f>
        <v>0.56699999999999995</v>
      </c>
      <c r="S184" s="223">
        <v>0</v>
      </c>
      <c r="T184" s="224">
        <f>S184*H184</f>
        <v>0</v>
      </c>
      <c r="AR184" s="22" t="s">
        <v>155</v>
      </c>
      <c r="AT184" s="22" t="s">
        <v>284</v>
      </c>
      <c r="AU184" s="22" t="s">
        <v>87</v>
      </c>
      <c r="AY184" s="22" t="s">
        <v>189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22" t="s">
        <v>78</v>
      </c>
      <c r="BK184" s="225">
        <f>ROUND(I184*H184,2)</f>
        <v>0</v>
      </c>
      <c r="BL184" s="22" t="s">
        <v>196</v>
      </c>
      <c r="BM184" s="22" t="s">
        <v>410</v>
      </c>
    </row>
    <row r="185" s="11" customFormat="1">
      <c r="B185" s="226"/>
      <c r="C185" s="227"/>
      <c r="D185" s="228" t="s">
        <v>198</v>
      </c>
      <c r="E185" s="229" t="s">
        <v>21</v>
      </c>
      <c r="F185" s="230" t="s">
        <v>131</v>
      </c>
      <c r="G185" s="227"/>
      <c r="H185" s="231">
        <v>21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AT185" s="237" t="s">
        <v>198</v>
      </c>
      <c r="AU185" s="237" t="s">
        <v>87</v>
      </c>
      <c r="AV185" s="11" t="s">
        <v>87</v>
      </c>
      <c r="AW185" s="11" t="s">
        <v>37</v>
      </c>
      <c r="AX185" s="11" t="s">
        <v>78</v>
      </c>
      <c r="AY185" s="237" t="s">
        <v>189</v>
      </c>
    </row>
    <row r="186" s="1" customFormat="1" ht="16.5" customHeight="1">
      <c r="B186" s="44"/>
      <c r="C186" s="249" t="s">
        <v>411</v>
      </c>
      <c r="D186" s="249" t="s">
        <v>284</v>
      </c>
      <c r="E186" s="250" t="s">
        <v>412</v>
      </c>
      <c r="F186" s="251" t="s">
        <v>413</v>
      </c>
      <c r="G186" s="252" t="s">
        <v>381</v>
      </c>
      <c r="H186" s="253">
        <v>21</v>
      </c>
      <c r="I186" s="254"/>
      <c r="J186" s="255">
        <f>ROUND(I186*H186,2)</f>
        <v>0</v>
      </c>
      <c r="K186" s="251" t="s">
        <v>195</v>
      </c>
      <c r="L186" s="256"/>
      <c r="M186" s="257" t="s">
        <v>21</v>
      </c>
      <c r="N186" s="258" t="s">
        <v>44</v>
      </c>
      <c r="O186" s="45"/>
      <c r="P186" s="223">
        <f>O186*H186</f>
        <v>0</v>
      </c>
      <c r="Q186" s="223">
        <v>0.0085000000000000006</v>
      </c>
      <c r="R186" s="223">
        <f>Q186*H186</f>
        <v>0.17850000000000002</v>
      </c>
      <c r="S186" s="223">
        <v>0</v>
      </c>
      <c r="T186" s="224">
        <f>S186*H186</f>
        <v>0</v>
      </c>
      <c r="AR186" s="22" t="s">
        <v>155</v>
      </c>
      <c r="AT186" s="22" t="s">
        <v>284</v>
      </c>
      <c r="AU186" s="22" t="s">
        <v>87</v>
      </c>
      <c r="AY186" s="22" t="s">
        <v>189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22" t="s">
        <v>78</v>
      </c>
      <c r="BK186" s="225">
        <f>ROUND(I186*H186,2)</f>
        <v>0</v>
      </c>
      <c r="BL186" s="22" t="s">
        <v>196</v>
      </c>
      <c r="BM186" s="22" t="s">
        <v>414</v>
      </c>
    </row>
    <row r="187" s="11" customFormat="1">
      <c r="B187" s="226"/>
      <c r="C187" s="227"/>
      <c r="D187" s="228" t="s">
        <v>198</v>
      </c>
      <c r="E187" s="229" t="s">
        <v>21</v>
      </c>
      <c r="F187" s="230" t="s">
        <v>131</v>
      </c>
      <c r="G187" s="227"/>
      <c r="H187" s="231">
        <v>21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198</v>
      </c>
      <c r="AU187" s="237" t="s">
        <v>87</v>
      </c>
      <c r="AV187" s="11" t="s">
        <v>87</v>
      </c>
      <c r="AW187" s="11" t="s">
        <v>37</v>
      </c>
      <c r="AX187" s="11" t="s">
        <v>78</v>
      </c>
      <c r="AY187" s="237" t="s">
        <v>189</v>
      </c>
    </row>
    <row r="188" s="1" customFormat="1" ht="16.5" customHeight="1">
      <c r="B188" s="44"/>
      <c r="C188" s="249" t="s">
        <v>415</v>
      </c>
      <c r="D188" s="249" t="s">
        <v>284</v>
      </c>
      <c r="E188" s="250" t="s">
        <v>416</v>
      </c>
      <c r="F188" s="251" t="s">
        <v>417</v>
      </c>
      <c r="G188" s="252" t="s">
        <v>381</v>
      </c>
      <c r="H188" s="253">
        <v>21</v>
      </c>
      <c r="I188" s="254"/>
      <c r="J188" s="255">
        <f>ROUND(I188*H188,2)</f>
        <v>0</v>
      </c>
      <c r="K188" s="251" t="s">
        <v>21</v>
      </c>
      <c r="L188" s="256"/>
      <c r="M188" s="257" t="s">
        <v>21</v>
      </c>
      <c r="N188" s="258" t="s">
        <v>44</v>
      </c>
      <c r="O188" s="45"/>
      <c r="P188" s="223">
        <f>O188*H188</f>
        <v>0</v>
      </c>
      <c r="Q188" s="223">
        <v>0.068000000000000005</v>
      </c>
      <c r="R188" s="223">
        <f>Q188*H188</f>
        <v>1.4280000000000002</v>
      </c>
      <c r="S188" s="223">
        <v>0</v>
      </c>
      <c r="T188" s="224">
        <f>S188*H188</f>
        <v>0</v>
      </c>
      <c r="AR188" s="22" t="s">
        <v>155</v>
      </c>
      <c r="AT188" s="22" t="s">
        <v>284</v>
      </c>
      <c r="AU188" s="22" t="s">
        <v>87</v>
      </c>
      <c r="AY188" s="22" t="s">
        <v>189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22" t="s">
        <v>78</v>
      </c>
      <c r="BK188" s="225">
        <f>ROUND(I188*H188,2)</f>
        <v>0</v>
      </c>
      <c r="BL188" s="22" t="s">
        <v>196</v>
      </c>
      <c r="BM188" s="22" t="s">
        <v>418</v>
      </c>
    </row>
    <row r="189" s="11" customFormat="1">
      <c r="B189" s="226"/>
      <c r="C189" s="227"/>
      <c r="D189" s="228" t="s">
        <v>198</v>
      </c>
      <c r="E189" s="229" t="s">
        <v>21</v>
      </c>
      <c r="F189" s="230" t="s">
        <v>131</v>
      </c>
      <c r="G189" s="227"/>
      <c r="H189" s="231">
        <v>21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AT189" s="237" t="s">
        <v>198</v>
      </c>
      <c r="AU189" s="237" t="s">
        <v>87</v>
      </c>
      <c r="AV189" s="11" t="s">
        <v>87</v>
      </c>
      <c r="AW189" s="11" t="s">
        <v>37</v>
      </c>
      <c r="AX189" s="11" t="s">
        <v>78</v>
      </c>
      <c r="AY189" s="237" t="s">
        <v>189</v>
      </c>
    </row>
    <row r="190" s="1" customFormat="1" ht="16.5" customHeight="1">
      <c r="B190" s="44"/>
      <c r="C190" s="214" t="s">
        <v>419</v>
      </c>
      <c r="D190" s="214" t="s">
        <v>191</v>
      </c>
      <c r="E190" s="215" t="s">
        <v>420</v>
      </c>
      <c r="F190" s="216" t="s">
        <v>421</v>
      </c>
      <c r="G190" s="217" t="s">
        <v>381</v>
      </c>
      <c r="H190" s="218">
        <v>21</v>
      </c>
      <c r="I190" s="219"/>
      <c r="J190" s="220">
        <f>ROUND(I190*H190,2)</f>
        <v>0</v>
      </c>
      <c r="K190" s="216" t="s">
        <v>195</v>
      </c>
      <c r="L190" s="70"/>
      <c r="M190" s="221" t="s">
        <v>21</v>
      </c>
      <c r="N190" s="222" t="s">
        <v>44</v>
      </c>
      <c r="O190" s="45"/>
      <c r="P190" s="223">
        <f>O190*H190</f>
        <v>0</v>
      </c>
      <c r="Q190" s="223">
        <v>0</v>
      </c>
      <c r="R190" s="223">
        <f>Q190*H190</f>
        <v>0</v>
      </c>
      <c r="S190" s="223">
        <v>0.050000000000000003</v>
      </c>
      <c r="T190" s="224">
        <f>S190*H190</f>
        <v>1.05</v>
      </c>
      <c r="AR190" s="22" t="s">
        <v>196</v>
      </c>
      <c r="AT190" s="22" t="s">
        <v>191</v>
      </c>
      <c r="AU190" s="22" t="s">
        <v>87</v>
      </c>
      <c r="AY190" s="22" t="s">
        <v>189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22" t="s">
        <v>78</v>
      </c>
      <c r="BK190" s="225">
        <f>ROUND(I190*H190,2)</f>
        <v>0</v>
      </c>
      <c r="BL190" s="22" t="s">
        <v>196</v>
      </c>
      <c r="BM190" s="22" t="s">
        <v>422</v>
      </c>
    </row>
    <row r="191" s="11" customFormat="1">
      <c r="B191" s="226"/>
      <c r="C191" s="227"/>
      <c r="D191" s="228" t="s">
        <v>198</v>
      </c>
      <c r="E191" s="229" t="s">
        <v>131</v>
      </c>
      <c r="F191" s="230" t="s">
        <v>9</v>
      </c>
      <c r="G191" s="227"/>
      <c r="H191" s="231">
        <v>21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198</v>
      </c>
      <c r="AU191" s="237" t="s">
        <v>87</v>
      </c>
      <c r="AV191" s="11" t="s">
        <v>87</v>
      </c>
      <c r="AW191" s="11" t="s">
        <v>37</v>
      </c>
      <c r="AX191" s="11" t="s">
        <v>78</v>
      </c>
      <c r="AY191" s="237" t="s">
        <v>189</v>
      </c>
    </row>
    <row r="192" s="1" customFormat="1" ht="16.5" customHeight="1">
      <c r="B192" s="44"/>
      <c r="C192" s="214" t="s">
        <v>423</v>
      </c>
      <c r="D192" s="214" t="s">
        <v>191</v>
      </c>
      <c r="E192" s="215" t="s">
        <v>424</v>
      </c>
      <c r="F192" s="216" t="s">
        <v>425</v>
      </c>
      <c r="G192" s="217" t="s">
        <v>381</v>
      </c>
      <c r="H192" s="218">
        <v>21</v>
      </c>
      <c r="I192" s="219"/>
      <c r="J192" s="220">
        <f>ROUND(I192*H192,2)</f>
        <v>0</v>
      </c>
      <c r="K192" s="216" t="s">
        <v>21</v>
      </c>
      <c r="L192" s="70"/>
      <c r="M192" s="221" t="s">
        <v>21</v>
      </c>
      <c r="N192" s="222" t="s">
        <v>44</v>
      </c>
      <c r="O192" s="45"/>
      <c r="P192" s="223">
        <f>O192*H192</f>
        <v>0</v>
      </c>
      <c r="Q192" s="223">
        <v>0</v>
      </c>
      <c r="R192" s="223">
        <f>Q192*H192</f>
        <v>0</v>
      </c>
      <c r="S192" s="223">
        <v>0.28999999999999998</v>
      </c>
      <c r="T192" s="224">
        <f>S192*H192</f>
        <v>6.0899999999999999</v>
      </c>
      <c r="AR192" s="22" t="s">
        <v>196</v>
      </c>
      <c r="AT192" s="22" t="s">
        <v>191</v>
      </c>
      <c r="AU192" s="22" t="s">
        <v>87</v>
      </c>
      <c r="AY192" s="22" t="s">
        <v>189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22" t="s">
        <v>78</v>
      </c>
      <c r="BK192" s="225">
        <f>ROUND(I192*H192,2)</f>
        <v>0</v>
      </c>
      <c r="BL192" s="22" t="s">
        <v>196</v>
      </c>
      <c r="BM192" s="22" t="s">
        <v>426</v>
      </c>
    </row>
    <row r="193" s="11" customFormat="1">
      <c r="B193" s="226"/>
      <c r="C193" s="227"/>
      <c r="D193" s="228" t="s">
        <v>198</v>
      </c>
      <c r="E193" s="229" t="s">
        <v>21</v>
      </c>
      <c r="F193" s="230" t="s">
        <v>131</v>
      </c>
      <c r="G193" s="227"/>
      <c r="H193" s="231">
        <v>21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AT193" s="237" t="s">
        <v>198</v>
      </c>
      <c r="AU193" s="237" t="s">
        <v>87</v>
      </c>
      <c r="AV193" s="11" t="s">
        <v>87</v>
      </c>
      <c r="AW193" s="11" t="s">
        <v>37</v>
      </c>
      <c r="AX193" s="11" t="s">
        <v>78</v>
      </c>
      <c r="AY193" s="237" t="s">
        <v>189</v>
      </c>
    </row>
    <row r="194" s="1" customFormat="1" ht="16.5" customHeight="1">
      <c r="B194" s="44"/>
      <c r="C194" s="214" t="s">
        <v>427</v>
      </c>
      <c r="D194" s="214" t="s">
        <v>191</v>
      </c>
      <c r="E194" s="215" t="s">
        <v>428</v>
      </c>
      <c r="F194" s="216" t="s">
        <v>429</v>
      </c>
      <c r="G194" s="217" t="s">
        <v>381</v>
      </c>
      <c r="H194" s="218">
        <v>3</v>
      </c>
      <c r="I194" s="219"/>
      <c r="J194" s="220">
        <f>ROUND(I194*H194,2)</f>
        <v>0</v>
      </c>
      <c r="K194" s="216" t="s">
        <v>195</v>
      </c>
      <c r="L194" s="70"/>
      <c r="M194" s="221" t="s">
        <v>21</v>
      </c>
      <c r="N194" s="222" t="s">
        <v>44</v>
      </c>
      <c r="O194" s="45"/>
      <c r="P194" s="223">
        <f>O194*H194</f>
        <v>0</v>
      </c>
      <c r="Q194" s="223">
        <v>0.42080000000000001</v>
      </c>
      <c r="R194" s="223">
        <f>Q194*H194</f>
        <v>1.2624</v>
      </c>
      <c r="S194" s="223">
        <v>0</v>
      </c>
      <c r="T194" s="224">
        <f>S194*H194</f>
        <v>0</v>
      </c>
      <c r="AR194" s="22" t="s">
        <v>196</v>
      </c>
      <c r="AT194" s="22" t="s">
        <v>191</v>
      </c>
      <c r="AU194" s="22" t="s">
        <v>87</v>
      </c>
      <c r="AY194" s="22" t="s">
        <v>189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22" t="s">
        <v>78</v>
      </c>
      <c r="BK194" s="225">
        <f>ROUND(I194*H194,2)</f>
        <v>0</v>
      </c>
      <c r="BL194" s="22" t="s">
        <v>196</v>
      </c>
      <c r="BM194" s="22" t="s">
        <v>430</v>
      </c>
    </row>
    <row r="195" s="1" customFormat="1" ht="25.5" customHeight="1">
      <c r="B195" s="44"/>
      <c r="C195" s="214" t="s">
        <v>431</v>
      </c>
      <c r="D195" s="214" t="s">
        <v>191</v>
      </c>
      <c r="E195" s="215" t="s">
        <v>432</v>
      </c>
      <c r="F195" s="216" t="s">
        <v>433</v>
      </c>
      <c r="G195" s="217" t="s">
        <v>381</v>
      </c>
      <c r="H195" s="218">
        <v>3</v>
      </c>
      <c r="I195" s="219"/>
      <c r="J195" s="220">
        <f>ROUND(I195*H195,2)</f>
        <v>0</v>
      </c>
      <c r="K195" s="216" t="s">
        <v>195</v>
      </c>
      <c r="L195" s="70"/>
      <c r="M195" s="221" t="s">
        <v>21</v>
      </c>
      <c r="N195" s="222" t="s">
        <v>44</v>
      </c>
      <c r="O195" s="45"/>
      <c r="P195" s="223">
        <f>O195*H195</f>
        <v>0</v>
      </c>
      <c r="Q195" s="223">
        <v>0.31108000000000002</v>
      </c>
      <c r="R195" s="223">
        <f>Q195*H195</f>
        <v>0.93324000000000007</v>
      </c>
      <c r="S195" s="223">
        <v>0</v>
      </c>
      <c r="T195" s="224">
        <f>S195*H195</f>
        <v>0</v>
      </c>
      <c r="AR195" s="22" t="s">
        <v>196</v>
      </c>
      <c r="AT195" s="22" t="s">
        <v>191</v>
      </c>
      <c r="AU195" s="22" t="s">
        <v>87</v>
      </c>
      <c r="AY195" s="22" t="s">
        <v>189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22" t="s">
        <v>78</v>
      </c>
      <c r="BK195" s="225">
        <f>ROUND(I195*H195,2)</f>
        <v>0</v>
      </c>
      <c r="BL195" s="22" t="s">
        <v>196</v>
      </c>
      <c r="BM195" s="22" t="s">
        <v>434</v>
      </c>
    </row>
    <row r="196" s="10" customFormat="1" ht="29.88" customHeight="1">
      <c r="B196" s="198"/>
      <c r="C196" s="199"/>
      <c r="D196" s="200" t="s">
        <v>72</v>
      </c>
      <c r="E196" s="212" t="s">
        <v>231</v>
      </c>
      <c r="F196" s="212" t="s">
        <v>435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SUM(P197:P234)</f>
        <v>0</v>
      </c>
      <c r="Q196" s="206"/>
      <c r="R196" s="207">
        <f>SUM(R197:R234)</f>
        <v>194.89642757999999</v>
      </c>
      <c r="S196" s="206"/>
      <c r="T196" s="208">
        <f>SUM(T197:T234)</f>
        <v>0</v>
      </c>
      <c r="AR196" s="209" t="s">
        <v>78</v>
      </c>
      <c r="AT196" s="210" t="s">
        <v>72</v>
      </c>
      <c r="AU196" s="210" t="s">
        <v>78</v>
      </c>
      <c r="AY196" s="209" t="s">
        <v>189</v>
      </c>
      <c r="BK196" s="211">
        <f>SUM(BK197:BK234)</f>
        <v>0</v>
      </c>
    </row>
    <row r="197" s="1" customFormat="1" ht="25.5" customHeight="1">
      <c r="B197" s="44"/>
      <c r="C197" s="214" t="s">
        <v>436</v>
      </c>
      <c r="D197" s="214" t="s">
        <v>191</v>
      </c>
      <c r="E197" s="215" t="s">
        <v>437</v>
      </c>
      <c r="F197" s="216" t="s">
        <v>438</v>
      </c>
      <c r="G197" s="217" t="s">
        <v>381</v>
      </c>
      <c r="H197" s="218">
        <v>13</v>
      </c>
      <c r="I197" s="219"/>
      <c r="J197" s="220">
        <f>ROUND(I197*H197,2)</f>
        <v>0</v>
      </c>
      <c r="K197" s="216" t="s">
        <v>195</v>
      </c>
      <c r="L197" s="70"/>
      <c r="M197" s="221" t="s">
        <v>21</v>
      </c>
      <c r="N197" s="222" t="s">
        <v>44</v>
      </c>
      <c r="O197" s="45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AR197" s="22" t="s">
        <v>196</v>
      </c>
      <c r="AT197" s="22" t="s">
        <v>191</v>
      </c>
      <c r="AU197" s="22" t="s">
        <v>87</v>
      </c>
      <c r="AY197" s="22" t="s">
        <v>189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22" t="s">
        <v>78</v>
      </c>
      <c r="BK197" s="225">
        <f>ROUND(I197*H197,2)</f>
        <v>0</v>
      </c>
      <c r="BL197" s="22" t="s">
        <v>196</v>
      </c>
      <c r="BM197" s="22" t="s">
        <v>439</v>
      </c>
    </row>
    <row r="198" s="11" customFormat="1">
      <c r="B198" s="226"/>
      <c r="C198" s="227"/>
      <c r="D198" s="228" t="s">
        <v>198</v>
      </c>
      <c r="E198" s="229" t="s">
        <v>140</v>
      </c>
      <c r="F198" s="230" t="s">
        <v>141</v>
      </c>
      <c r="G198" s="227"/>
      <c r="H198" s="231">
        <v>13</v>
      </c>
      <c r="I198" s="232"/>
      <c r="J198" s="227"/>
      <c r="K198" s="227"/>
      <c r="L198" s="233"/>
      <c r="M198" s="234"/>
      <c r="N198" s="235"/>
      <c r="O198" s="235"/>
      <c r="P198" s="235"/>
      <c r="Q198" s="235"/>
      <c r="R198" s="235"/>
      <c r="S198" s="235"/>
      <c r="T198" s="236"/>
      <c r="AT198" s="237" t="s">
        <v>198</v>
      </c>
      <c r="AU198" s="237" t="s">
        <v>87</v>
      </c>
      <c r="AV198" s="11" t="s">
        <v>87</v>
      </c>
      <c r="AW198" s="11" t="s">
        <v>37</v>
      </c>
      <c r="AX198" s="11" t="s">
        <v>78</v>
      </c>
      <c r="AY198" s="237" t="s">
        <v>189</v>
      </c>
    </row>
    <row r="199" s="1" customFormat="1" ht="25.5" customHeight="1">
      <c r="B199" s="44"/>
      <c r="C199" s="214" t="s">
        <v>440</v>
      </c>
      <c r="D199" s="214" t="s">
        <v>191</v>
      </c>
      <c r="E199" s="215" t="s">
        <v>441</v>
      </c>
      <c r="F199" s="216" t="s">
        <v>442</v>
      </c>
      <c r="G199" s="217" t="s">
        <v>381</v>
      </c>
      <c r="H199" s="218">
        <v>390</v>
      </c>
      <c r="I199" s="219"/>
      <c r="J199" s="220">
        <f>ROUND(I199*H199,2)</f>
        <v>0</v>
      </c>
      <c r="K199" s="216" t="s">
        <v>195</v>
      </c>
      <c r="L199" s="70"/>
      <c r="M199" s="221" t="s">
        <v>21</v>
      </c>
      <c r="N199" s="222" t="s">
        <v>44</v>
      </c>
      <c r="O199" s="45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AR199" s="22" t="s">
        <v>196</v>
      </c>
      <c r="AT199" s="22" t="s">
        <v>191</v>
      </c>
      <c r="AU199" s="22" t="s">
        <v>87</v>
      </c>
      <c r="AY199" s="22" t="s">
        <v>189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22" t="s">
        <v>78</v>
      </c>
      <c r="BK199" s="225">
        <f>ROUND(I199*H199,2)</f>
        <v>0</v>
      </c>
      <c r="BL199" s="22" t="s">
        <v>196</v>
      </c>
      <c r="BM199" s="22" t="s">
        <v>443</v>
      </c>
    </row>
    <row r="200" s="11" customFormat="1">
      <c r="B200" s="226"/>
      <c r="C200" s="227"/>
      <c r="D200" s="228" t="s">
        <v>198</v>
      </c>
      <c r="E200" s="229" t="s">
        <v>21</v>
      </c>
      <c r="F200" s="230" t="s">
        <v>444</v>
      </c>
      <c r="G200" s="227"/>
      <c r="H200" s="231">
        <v>390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198</v>
      </c>
      <c r="AU200" s="237" t="s">
        <v>87</v>
      </c>
      <c r="AV200" s="11" t="s">
        <v>87</v>
      </c>
      <c r="AW200" s="11" t="s">
        <v>37</v>
      </c>
      <c r="AX200" s="11" t="s">
        <v>78</v>
      </c>
      <c r="AY200" s="237" t="s">
        <v>189</v>
      </c>
    </row>
    <row r="201" s="1" customFormat="1" ht="16.5" customHeight="1">
      <c r="B201" s="44"/>
      <c r="C201" s="214" t="s">
        <v>445</v>
      </c>
      <c r="D201" s="214" t="s">
        <v>191</v>
      </c>
      <c r="E201" s="215" t="s">
        <v>446</v>
      </c>
      <c r="F201" s="216" t="s">
        <v>447</v>
      </c>
      <c r="G201" s="217" t="s">
        <v>381</v>
      </c>
      <c r="H201" s="218">
        <v>8</v>
      </c>
      <c r="I201" s="219"/>
      <c r="J201" s="220">
        <f>ROUND(I201*H201,2)</f>
        <v>0</v>
      </c>
      <c r="K201" s="216" t="s">
        <v>195</v>
      </c>
      <c r="L201" s="70"/>
      <c r="M201" s="221" t="s">
        <v>21</v>
      </c>
      <c r="N201" s="222" t="s">
        <v>44</v>
      </c>
      <c r="O201" s="45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AR201" s="22" t="s">
        <v>196</v>
      </c>
      <c r="AT201" s="22" t="s">
        <v>191</v>
      </c>
      <c r="AU201" s="22" t="s">
        <v>87</v>
      </c>
      <c r="AY201" s="22" t="s">
        <v>189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22" t="s">
        <v>78</v>
      </c>
      <c r="BK201" s="225">
        <f>ROUND(I201*H201,2)</f>
        <v>0</v>
      </c>
      <c r="BL201" s="22" t="s">
        <v>196</v>
      </c>
      <c r="BM201" s="22" t="s">
        <v>448</v>
      </c>
    </row>
    <row r="202" s="11" customFormat="1">
      <c r="B202" s="226"/>
      <c r="C202" s="227"/>
      <c r="D202" s="228" t="s">
        <v>198</v>
      </c>
      <c r="E202" s="229" t="s">
        <v>154</v>
      </c>
      <c r="F202" s="230" t="s">
        <v>155</v>
      </c>
      <c r="G202" s="227"/>
      <c r="H202" s="231">
        <v>8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AT202" s="237" t="s">
        <v>198</v>
      </c>
      <c r="AU202" s="237" t="s">
        <v>87</v>
      </c>
      <c r="AV202" s="11" t="s">
        <v>87</v>
      </c>
      <c r="AW202" s="11" t="s">
        <v>37</v>
      </c>
      <c r="AX202" s="11" t="s">
        <v>78</v>
      </c>
      <c r="AY202" s="237" t="s">
        <v>189</v>
      </c>
    </row>
    <row r="203" s="1" customFormat="1" ht="25.5" customHeight="1">
      <c r="B203" s="44"/>
      <c r="C203" s="214" t="s">
        <v>449</v>
      </c>
      <c r="D203" s="214" t="s">
        <v>191</v>
      </c>
      <c r="E203" s="215" t="s">
        <v>450</v>
      </c>
      <c r="F203" s="216" t="s">
        <v>451</v>
      </c>
      <c r="G203" s="217" t="s">
        <v>381</v>
      </c>
      <c r="H203" s="218">
        <v>240</v>
      </c>
      <c r="I203" s="219"/>
      <c r="J203" s="220">
        <f>ROUND(I203*H203,2)</f>
        <v>0</v>
      </c>
      <c r="K203" s="216" t="s">
        <v>195</v>
      </c>
      <c r="L203" s="70"/>
      <c r="M203" s="221" t="s">
        <v>21</v>
      </c>
      <c r="N203" s="222" t="s">
        <v>44</v>
      </c>
      <c r="O203" s="45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AR203" s="22" t="s">
        <v>196</v>
      </c>
      <c r="AT203" s="22" t="s">
        <v>191</v>
      </c>
      <c r="AU203" s="22" t="s">
        <v>87</v>
      </c>
      <c r="AY203" s="22" t="s">
        <v>189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22" t="s">
        <v>78</v>
      </c>
      <c r="BK203" s="225">
        <f>ROUND(I203*H203,2)</f>
        <v>0</v>
      </c>
      <c r="BL203" s="22" t="s">
        <v>196</v>
      </c>
      <c r="BM203" s="22" t="s">
        <v>452</v>
      </c>
    </row>
    <row r="204" s="11" customFormat="1">
      <c r="B204" s="226"/>
      <c r="C204" s="227"/>
      <c r="D204" s="228" t="s">
        <v>198</v>
      </c>
      <c r="E204" s="229" t="s">
        <v>21</v>
      </c>
      <c r="F204" s="230" t="s">
        <v>453</v>
      </c>
      <c r="G204" s="227"/>
      <c r="H204" s="231">
        <v>240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198</v>
      </c>
      <c r="AU204" s="237" t="s">
        <v>87</v>
      </c>
      <c r="AV204" s="11" t="s">
        <v>87</v>
      </c>
      <c r="AW204" s="11" t="s">
        <v>37</v>
      </c>
      <c r="AX204" s="11" t="s">
        <v>78</v>
      </c>
      <c r="AY204" s="237" t="s">
        <v>189</v>
      </c>
    </row>
    <row r="205" s="1" customFormat="1" ht="38.25" customHeight="1">
      <c r="B205" s="44"/>
      <c r="C205" s="214" t="s">
        <v>454</v>
      </c>
      <c r="D205" s="214" t="s">
        <v>191</v>
      </c>
      <c r="E205" s="215" t="s">
        <v>455</v>
      </c>
      <c r="F205" s="216" t="s">
        <v>456</v>
      </c>
      <c r="G205" s="217" t="s">
        <v>228</v>
      </c>
      <c r="H205" s="218">
        <v>402.31999999999999</v>
      </c>
      <c r="I205" s="219"/>
      <c r="J205" s="220">
        <f>ROUND(I205*H205,2)</f>
        <v>0</v>
      </c>
      <c r="K205" s="216" t="s">
        <v>21</v>
      </c>
      <c r="L205" s="70"/>
      <c r="M205" s="221" t="s">
        <v>21</v>
      </c>
      <c r="N205" s="222" t="s">
        <v>44</v>
      </c>
      <c r="O205" s="45"/>
      <c r="P205" s="223">
        <f>O205*H205</f>
        <v>0</v>
      </c>
      <c r="Q205" s="223">
        <v>0.21540000000000001</v>
      </c>
      <c r="R205" s="223">
        <f>Q205*H205</f>
        <v>86.659728000000001</v>
      </c>
      <c r="S205" s="223">
        <v>0</v>
      </c>
      <c r="T205" s="224">
        <f>S205*H205</f>
        <v>0</v>
      </c>
      <c r="AR205" s="22" t="s">
        <v>196</v>
      </c>
      <c r="AT205" s="22" t="s">
        <v>191</v>
      </c>
      <c r="AU205" s="22" t="s">
        <v>87</v>
      </c>
      <c r="AY205" s="22" t="s">
        <v>189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22" t="s">
        <v>78</v>
      </c>
      <c r="BK205" s="225">
        <f>ROUND(I205*H205,2)</f>
        <v>0</v>
      </c>
      <c r="BL205" s="22" t="s">
        <v>196</v>
      </c>
      <c r="BM205" s="22" t="s">
        <v>457</v>
      </c>
    </row>
    <row r="206" s="11" customFormat="1">
      <c r="B206" s="226"/>
      <c r="C206" s="227"/>
      <c r="D206" s="228" t="s">
        <v>198</v>
      </c>
      <c r="E206" s="229" t="s">
        <v>99</v>
      </c>
      <c r="F206" s="230" t="s">
        <v>100</v>
      </c>
      <c r="G206" s="227"/>
      <c r="H206" s="231">
        <v>268.25999999999999</v>
      </c>
      <c r="I206" s="232"/>
      <c r="J206" s="227"/>
      <c r="K206" s="227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198</v>
      </c>
      <c r="AU206" s="237" t="s">
        <v>87</v>
      </c>
      <c r="AV206" s="11" t="s">
        <v>87</v>
      </c>
      <c r="AW206" s="11" t="s">
        <v>37</v>
      </c>
      <c r="AX206" s="11" t="s">
        <v>73</v>
      </c>
      <c r="AY206" s="237" t="s">
        <v>189</v>
      </c>
    </row>
    <row r="207" s="11" customFormat="1">
      <c r="B207" s="226"/>
      <c r="C207" s="227"/>
      <c r="D207" s="228" t="s">
        <v>198</v>
      </c>
      <c r="E207" s="229" t="s">
        <v>134</v>
      </c>
      <c r="F207" s="230" t="s">
        <v>458</v>
      </c>
      <c r="G207" s="227"/>
      <c r="H207" s="231">
        <v>119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AT207" s="237" t="s">
        <v>198</v>
      </c>
      <c r="AU207" s="237" t="s">
        <v>87</v>
      </c>
      <c r="AV207" s="11" t="s">
        <v>87</v>
      </c>
      <c r="AW207" s="11" t="s">
        <v>37</v>
      </c>
      <c r="AX207" s="11" t="s">
        <v>73</v>
      </c>
      <c r="AY207" s="237" t="s">
        <v>189</v>
      </c>
    </row>
    <row r="208" s="11" customFormat="1">
      <c r="B208" s="226"/>
      <c r="C208" s="227"/>
      <c r="D208" s="228" t="s">
        <v>198</v>
      </c>
      <c r="E208" s="229" t="s">
        <v>97</v>
      </c>
      <c r="F208" s="230" t="s">
        <v>98</v>
      </c>
      <c r="G208" s="227"/>
      <c r="H208" s="231">
        <v>12.609999999999999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198</v>
      </c>
      <c r="AU208" s="237" t="s">
        <v>87</v>
      </c>
      <c r="AV208" s="11" t="s">
        <v>87</v>
      </c>
      <c r="AW208" s="11" t="s">
        <v>37</v>
      </c>
      <c r="AX208" s="11" t="s">
        <v>73</v>
      </c>
      <c r="AY208" s="237" t="s">
        <v>189</v>
      </c>
    </row>
    <row r="209" s="11" customFormat="1">
      <c r="B209" s="226"/>
      <c r="C209" s="227"/>
      <c r="D209" s="228" t="s">
        <v>198</v>
      </c>
      <c r="E209" s="229" t="s">
        <v>146</v>
      </c>
      <c r="F209" s="230" t="s">
        <v>147</v>
      </c>
      <c r="G209" s="227"/>
      <c r="H209" s="231">
        <v>2.4500000000000002</v>
      </c>
      <c r="I209" s="232"/>
      <c r="J209" s="227"/>
      <c r="K209" s="227"/>
      <c r="L209" s="233"/>
      <c r="M209" s="234"/>
      <c r="N209" s="235"/>
      <c r="O209" s="235"/>
      <c r="P209" s="235"/>
      <c r="Q209" s="235"/>
      <c r="R209" s="235"/>
      <c r="S209" s="235"/>
      <c r="T209" s="236"/>
      <c r="AT209" s="237" t="s">
        <v>198</v>
      </c>
      <c r="AU209" s="237" t="s">
        <v>87</v>
      </c>
      <c r="AV209" s="11" t="s">
        <v>87</v>
      </c>
      <c r="AW209" s="11" t="s">
        <v>37</v>
      </c>
      <c r="AX209" s="11" t="s">
        <v>73</v>
      </c>
      <c r="AY209" s="237" t="s">
        <v>189</v>
      </c>
    </row>
    <row r="210" s="12" customFormat="1">
      <c r="B210" s="238"/>
      <c r="C210" s="239"/>
      <c r="D210" s="228" t="s">
        <v>198</v>
      </c>
      <c r="E210" s="240" t="s">
        <v>21</v>
      </c>
      <c r="F210" s="241" t="s">
        <v>216</v>
      </c>
      <c r="G210" s="239"/>
      <c r="H210" s="242">
        <v>402.31999999999999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AT210" s="248" t="s">
        <v>198</v>
      </c>
      <c r="AU210" s="248" t="s">
        <v>87</v>
      </c>
      <c r="AV210" s="12" t="s">
        <v>196</v>
      </c>
      <c r="AW210" s="12" t="s">
        <v>37</v>
      </c>
      <c r="AX210" s="12" t="s">
        <v>78</v>
      </c>
      <c r="AY210" s="248" t="s">
        <v>189</v>
      </c>
    </row>
    <row r="211" s="1" customFormat="1" ht="16.5" customHeight="1">
      <c r="B211" s="44"/>
      <c r="C211" s="249" t="s">
        <v>459</v>
      </c>
      <c r="D211" s="249" t="s">
        <v>284</v>
      </c>
      <c r="E211" s="250" t="s">
        <v>460</v>
      </c>
      <c r="F211" s="251" t="s">
        <v>461</v>
      </c>
      <c r="G211" s="252" t="s">
        <v>381</v>
      </c>
      <c r="H211" s="253">
        <v>273.625</v>
      </c>
      <c r="I211" s="254"/>
      <c r="J211" s="255">
        <f>ROUND(I211*H211,2)</f>
        <v>0</v>
      </c>
      <c r="K211" s="251" t="s">
        <v>195</v>
      </c>
      <c r="L211" s="256"/>
      <c r="M211" s="257" t="s">
        <v>21</v>
      </c>
      <c r="N211" s="258" t="s">
        <v>44</v>
      </c>
      <c r="O211" s="45"/>
      <c r="P211" s="223">
        <f>O211*H211</f>
        <v>0</v>
      </c>
      <c r="Q211" s="223">
        <v>0.10199999999999999</v>
      </c>
      <c r="R211" s="223">
        <f>Q211*H211</f>
        <v>27.909749999999999</v>
      </c>
      <c r="S211" s="223">
        <v>0</v>
      </c>
      <c r="T211" s="224">
        <f>S211*H211</f>
        <v>0</v>
      </c>
      <c r="AR211" s="22" t="s">
        <v>155</v>
      </c>
      <c r="AT211" s="22" t="s">
        <v>284</v>
      </c>
      <c r="AU211" s="22" t="s">
        <v>87</v>
      </c>
      <c r="AY211" s="22" t="s">
        <v>189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22" t="s">
        <v>78</v>
      </c>
      <c r="BK211" s="225">
        <f>ROUND(I211*H211,2)</f>
        <v>0</v>
      </c>
      <c r="BL211" s="22" t="s">
        <v>196</v>
      </c>
      <c r="BM211" s="22" t="s">
        <v>462</v>
      </c>
    </row>
    <row r="212" s="11" customFormat="1">
      <c r="B212" s="226"/>
      <c r="C212" s="227"/>
      <c r="D212" s="228" t="s">
        <v>198</v>
      </c>
      <c r="E212" s="229" t="s">
        <v>21</v>
      </c>
      <c r="F212" s="230" t="s">
        <v>463</v>
      </c>
      <c r="G212" s="227"/>
      <c r="H212" s="231">
        <v>273.625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AT212" s="237" t="s">
        <v>198</v>
      </c>
      <c r="AU212" s="237" t="s">
        <v>87</v>
      </c>
      <c r="AV212" s="11" t="s">
        <v>87</v>
      </c>
      <c r="AW212" s="11" t="s">
        <v>37</v>
      </c>
      <c r="AX212" s="11" t="s">
        <v>78</v>
      </c>
      <c r="AY212" s="237" t="s">
        <v>189</v>
      </c>
    </row>
    <row r="213" s="1" customFormat="1" ht="16.5" customHeight="1">
      <c r="B213" s="44"/>
      <c r="C213" s="249" t="s">
        <v>464</v>
      </c>
      <c r="D213" s="249" t="s">
        <v>284</v>
      </c>
      <c r="E213" s="250" t="s">
        <v>465</v>
      </c>
      <c r="F213" s="251" t="s">
        <v>466</v>
      </c>
      <c r="G213" s="252" t="s">
        <v>381</v>
      </c>
      <c r="H213" s="253">
        <v>242.75999999999999</v>
      </c>
      <c r="I213" s="254"/>
      <c r="J213" s="255">
        <f>ROUND(I213*H213,2)</f>
        <v>0</v>
      </c>
      <c r="K213" s="251" t="s">
        <v>21</v>
      </c>
      <c r="L213" s="256"/>
      <c r="M213" s="257" t="s">
        <v>21</v>
      </c>
      <c r="N213" s="258" t="s">
        <v>44</v>
      </c>
      <c r="O213" s="45"/>
      <c r="P213" s="223">
        <f>O213*H213</f>
        <v>0</v>
      </c>
      <c r="Q213" s="223">
        <v>0.0407</v>
      </c>
      <c r="R213" s="223">
        <f>Q213*H213</f>
        <v>9.8803319999999992</v>
      </c>
      <c r="S213" s="223">
        <v>0</v>
      </c>
      <c r="T213" s="224">
        <f>S213*H213</f>
        <v>0</v>
      </c>
      <c r="AR213" s="22" t="s">
        <v>155</v>
      </c>
      <c r="AT213" s="22" t="s">
        <v>284</v>
      </c>
      <c r="AU213" s="22" t="s">
        <v>87</v>
      </c>
      <c r="AY213" s="22" t="s">
        <v>189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22" t="s">
        <v>78</v>
      </c>
      <c r="BK213" s="225">
        <f>ROUND(I213*H213,2)</f>
        <v>0</v>
      </c>
      <c r="BL213" s="22" t="s">
        <v>196</v>
      </c>
      <c r="BM213" s="22" t="s">
        <v>467</v>
      </c>
    </row>
    <row r="214" s="11" customFormat="1">
      <c r="B214" s="226"/>
      <c r="C214" s="227"/>
      <c r="D214" s="228" t="s">
        <v>198</v>
      </c>
      <c r="E214" s="229" t="s">
        <v>21</v>
      </c>
      <c r="F214" s="230" t="s">
        <v>468</v>
      </c>
      <c r="G214" s="227"/>
      <c r="H214" s="231">
        <v>242.75999999999999</v>
      </c>
      <c r="I214" s="232"/>
      <c r="J214" s="227"/>
      <c r="K214" s="227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198</v>
      </c>
      <c r="AU214" s="237" t="s">
        <v>87</v>
      </c>
      <c r="AV214" s="11" t="s">
        <v>87</v>
      </c>
      <c r="AW214" s="11" t="s">
        <v>37</v>
      </c>
      <c r="AX214" s="11" t="s">
        <v>78</v>
      </c>
      <c r="AY214" s="237" t="s">
        <v>189</v>
      </c>
    </row>
    <row r="215" s="1" customFormat="1" ht="16.5" customHeight="1">
      <c r="B215" s="44"/>
      <c r="C215" s="249" t="s">
        <v>469</v>
      </c>
      <c r="D215" s="249" t="s">
        <v>284</v>
      </c>
      <c r="E215" s="250" t="s">
        <v>470</v>
      </c>
      <c r="F215" s="251" t="s">
        <v>471</v>
      </c>
      <c r="G215" s="252" t="s">
        <v>381</v>
      </c>
      <c r="H215" s="253">
        <v>16.489999999999998</v>
      </c>
      <c r="I215" s="254"/>
      <c r="J215" s="255">
        <f>ROUND(I215*H215,2)</f>
        <v>0</v>
      </c>
      <c r="K215" s="251" t="s">
        <v>21</v>
      </c>
      <c r="L215" s="256"/>
      <c r="M215" s="257" t="s">
        <v>21</v>
      </c>
      <c r="N215" s="258" t="s">
        <v>44</v>
      </c>
      <c r="O215" s="45"/>
      <c r="P215" s="223">
        <f>O215*H215</f>
        <v>0</v>
      </c>
      <c r="Q215" s="223">
        <v>0.05867</v>
      </c>
      <c r="R215" s="223">
        <f>Q215*H215</f>
        <v>0.96746829999999995</v>
      </c>
      <c r="S215" s="223">
        <v>0</v>
      </c>
      <c r="T215" s="224">
        <f>S215*H215</f>
        <v>0</v>
      </c>
      <c r="AR215" s="22" t="s">
        <v>155</v>
      </c>
      <c r="AT215" s="22" t="s">
        <v>284</v>
      </c>
      <c r="AU215" s="22" t="s">
        <v>87</v>
      </c>
      <c r="AY215" s="22" t="s">
        <v>189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22" t="s">
        <v>78</v>
      </c>
      <c r="BK215" s="225">
        <f>ROUND(I215*H215,2)</f>
        <v>0</v>
      </c>
      <c r="BL215" s="22" t="s">
        <v>196</v>
      </c>
      <c r="BM215" s="22" t="s">
        <v>472</v>
      </c>
    </row>
    <row r="216" s="11" customFormat="1">
      <c r="B216" s="226"/>
      <c r="C216" s="227"/>
      <c r="D216" s="228" t="s">
        <v>198</v>
      </c>
      <c r="E216" s="229" t="s">
        <v>21</v>
      </c>
      <c r="F216" s="230" t="s">
        <v>473</v>
      </c>
      <c r="G216" s="227"/>
      <c r="H216" s="231">
        <v>16.489999999999998</v>
      </c>
      <c r="I216" s="232"/>
      <c r="J216" s="227"/>
      <c r="K216" s="227"/>
      <c r="L216" s="233"/>
      <c r="M216" s="234"/>
      <c r="N216" s="235"/>
      <c r="O216" s="235"/>
      <c r="P216" s="235"/>
      <c r="Q216" s="235"/>
      <c r="R216" s="235"/>
      <c r="S216" s="235"/>
      <c r="T216" s="236"/>
      <c r="AT216" s="237" t="s">
        <v>198</v>
      </c>
      <c r="AU216" s="237" t="s">
        <v>87</v>
      </c>
      <c r="AV216" s="11" t="s">
        <v>87</v>
      </c>
      <c r="AW216" s="11" t="s">
        <v>37</v>
      </c>
      <c r="AX216" s="11" t="s">
        <v>78</v>
      </c>
      <c r="AY216" s="237" t="s">
        <v>189</v>
      </c>
    </row>
    <row r="217" s="1" customFormat="1" ht="16.5" customHeight="1">
      <c r="B217" s="44"/>
      <c r="C217" s="249" t="s">
        <v>474</v>
      </c>
      <c r="D217" s="249" t="s">
        <v>284</v>
      </c>
      <c r="E217" s="250" t="s">
        <v>475</v>
      </c>
      <c r="F217" s="251" t="s">
        <v>471</v>
      </c>
      <c r="G217" s="252" t="s">
        <v>381</v>
      </c>
      <c r="H217" s="253">
        <v>3.2040000000000002</v>
      </c>
      <c r="I217" s="254"/>
      <c r="J217" s="255">
        <f>ROUND(I217*H217,2)</f>
        <v>0</v>
      </c>
      <c r="K217" s="251" t="s">
        <v>21</v>
      </c>
      <c r="L217" s="256"/>
      <c r="M217" s="257" t="s">
        <v>21</v>
      </c>
      <c r="N217" s="258" t="s">
        <v>44</v>
      </c>
      <c r="O217" s="45"/>
      <c r="P217" s="223">
        <f>O217*H217</f>
        <v>0</v>
      </c>
      <c r="Q217" s="223">
        <v>0.061069999999999999</v>
      </c>
      <c r="R217" s="223">
        <f>Q217*H217</f>
        <v>0.19566828</v>
      </c>
      <c r="S217" s="223">
        <v>0</v>
      </c>
      <c r="T217" s="224">
        <f>S217*H217</f>
        <v>0</v>
      </c>
      <c r="AR217" s="22" t="s">
        <v>155</v>
      </c>
      <c r="AT217" s="22" t="s">
        <v>284</v>
      </c>
      <c r="AU217" s="22" t="s">
        <v>87</v>
      </c>
      <c r="AY217" s="22" t="s">
        <v>189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22" t="s">
        <v>78</v>
      </c>
      <c r="BK217" s="225">
        <f>ROUND(I217*H217,2)</f>
        <v>0</v>
      </c>
      <c r="BL217" s="22" t="s">
        <v>196</v>
      </c>
      <c r="BM217" s="22" t="s">
        <v>476</v>
      </c>
    </row>
    <row r="218" s="11" customFormat="1">
      <c r="B218" s="226"/>
      <c r="C218" s="227"/>
      <c r="D218" s="228" t="s">
        <v>198</v>
      </c>
      <c r="E218" s="229" t="s">
        <v>21</v>
      </c>
      <c r="F218" s="230" t="s">
        <v>477</v>
      </c>
      <c r="G218" s="227"/>
      <c r="H218" s="231">
        <v>3.2040000000000002</v>
      </c>
      <c r="I218" s="232"/>
      <c r="J218" s="227"/>
      <c r="K218" s="227"/>
      <c r="L218" s="233"/>
      <c r="M218" s="234"/>
      <c r="N218" s="235"/>
      <c r="O218" s="235"/>
      <c r="P218" s="235"/>
      <c r="Q218" s="235"/>
      <c r="R218" s="235"/>
      <c r="S218" s="235"/>
      <c r="T218" s="236"/>
      <c r="AT218" s="237" t="s">
        <v>198</v>
      </c>
      <c r="AU218" s="237" t="s">
        <v>87</v>
      </c>
      <c r="AV218" s="11" t="s">
        <v>87</v>
      </c>
      <c r="AW218" s="11" t="s">
        <v>37</v>
      </c>
      <c r="AX218" s="11" t="s">
        <v>78</v>
      </c>
      <c r="AY218" s="237" t="s">
        <v>189</v>
      </c>
    </row>
    <row r="219" s="1" customFormat="1" ht="38.25" customHeight="1">
      <c r="B219" s="44"/>
      <c r="C219" s="214" t="s">
        <v>478</v>
      </c>
      <c r="D219" s="214" t="s">
        <v>191</v>
      </c>
      <c r="E219" s="215" t="s">
        <v>479</v>
      </c>
      <c r="F219" s="216" t="s">
        <v>480</v>
      </c>
      <c r="G219" s="217" t="s">
        <v>228</v>
      </c>
      <c r="H219" s="218">
        <v>333.06999999999999</v>
      </c>
      <c r="I219" s="219"/>
      <c r="J219" s="220">
        <f>ROUND(I219*H219,2)</f>
        <v>0</v>
      </c>
      <c r="K219" s="216" t="s">
        <v>21</v>
      </c>
      <c r="L219" s="70"/>
      <c r="M219" s="221" t="s">
        <v>21</v>
      </c>
      <c r="N219" s="222" t="s">
        <v>44</v>
      </c>
      <c r="O219" s="45"/>
      <c r="P219" s="223">
        <f>O219*H219</f>
        <v>0</v>
      </c>
      <c r="Q219" s="223">
        <v>0.16400000000000001</v>
      </c>
      <c r="R219" s="223">
        <f>Q219*H219</f>
        <v>54.623480000000001</v>
      </c>
      <c r="S219" s="223">
        <v>0</v>
      </c>
      <c r="T219" s="224">
        <f>S219*H219</f>
        <v>0</v>
      </c>
      <c r="AR219" s="22" t="s">
        <v>196</v>
      </c>
      <c r="AT219" s="22" t="s">
        <v>191</v>
      </c>
      <c r="AU219" s="22" t="s">
        <v>87</v>
      </c>
      <c r="AY219" s="22" t="s">
        <v>189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22" t="s">
        <v>78</v>
      </c>
      <c r="BK219" s="225">
        <f>ROUND(I219*H219,2)</f>
        <v>0</v>
      </c>
      <c r="BL219" s="22" t="s">
        <v>196</v>
      </c>
      <c r="BM219" s="22" t="s">
        <v>481</v>
      </c>
    </row>
    <row r="220" s="11" customFormat="1">
      <c r="B220" s="226"/>
      <c r="C220" s="227"/>
      <c r="D220" s="228" t="s">
        <v>198</v>
      </c>
      <c r="E220" s="229" t="s">
        <v>95</v>
      </c>
      <c r="F220" s="230" t="s">
        <v>96</v>
      </c>
      <c r="G220" s="227"/>
      <c r="H220" s="231">
        <v>322.81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AT220" s="237" t="s">
        <v>198</v>
      </c>
      <c r="AU220" s="237" t="s">
        <v>87</v>
      </c>
      <c r="AV220" s="11" t="s">
        <v>87</v>
      </c>
      <c r="AW220" s="11" t="s">
        <v>37</v>
      </c>
      <c r="AX220" s="11" t="s">
        <v>73</v>
      </c>
      <c r="AY220" s="237" t="s">
        <v>189</v>
      </c>
    </row>
    <row r="221" s="11" customFormat="1">
      <c r="B221" s="226"/>
      <c r="C221" s="227"/>
      <c r="D221" s="228" t="s">
        <v>198</v>
      </c>
      <c r="E221" s="229" t="s">
        <v>132</v>
      </c>
      <c r="F221" s="230" t="s">
        <v>133</v>
      </c>
      <c r="G221" s="227"/>
      <c r="H221" s="231">
        <v>10.26</v>
      </c>
      <c r="I221" s="232"/>
      <c r="J221" s="227"/>
      <c r="K221" s="227"/>
      <c r="L221" s="233"/>
      <c r="M221" s="234"/>
      <c r="N221" s="235"/>
      <c r="O221" s="235"/>
      <c r="P221" s="235"/>
      <c r="Q221" s="235"/>
      <c r="R221" s="235"/>
      <c r="S221" s="235"/>
      <c r="T221" s="236"/>
      <c r="AT221" s="237" t="s">
        <v>198</v>
      </c>
      <c r="AU221" s="237" t="s">
        <v>87</v>
      </c>
      <c r="AV221" s="11" t="s">
        <v>87</v>
      </c>
      <c r="AW221" s="11" t="s">
        <v>37</v>
      </c>
      <c r="AX221" s="11" t="s">
        <v>73</v>
      </c>
      <c r="AY221" s="237" t="s">
        <v>189</v>
      </c>
    </row>
    <row r="222" s="12" customFormat="1">
      <c r="B222" s="238"/>
      <c r="C222" s="239"/>
      <c r="D222" s="228" t="s">
        <v>198</v>
      </c>
      <c r="E222" s="240" t="s">
        <v>21</v>
      </c>
      <c r="F222" s="241" t="s">
        <v>216</v>
      </c>
      <c r="G222" s="239"/>
      <c r="H222" s="242">
        <v>333.06999999999999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AT222" s="248" t="s">
        <v>198</v>
      </c>
      <c r="AU222" s="248" t="s">
        <v>87</v>
      </c>
      <c r="AV222" s="12" t="s">
        <v>196</v>
      </c>
      <c r="AW222" s="12" t="s">
        <v>37</v>
      </c>
      <c r="AX222" s="12" t="s">
        <v>78</v>
      </c>
      <c r="AY222" s="248" t="s">
        <v>189</v>
      </c>
    </row>
    <row r="223" s="1" customFormat="1" ht="16.5" customHeight="1">
      <c r="B223" s="44"/>
      <c r="C223" s="249" t="s">
        <v>482</v>
      </c>
      <c r="D223" s="249" t="s">
        <v>284</v>
      </c>
      <c r="E223" s="250" t="s">
        <v>483</v>
      </c>
      <c r="F223" s="251" t="s">
        <v>484</v>
      </c>
      <c r="G223" s="252" t="s">
        <v>381</v>
      </c>
      <c r="H223" s="253">
        <v>658.53200000000004</v>
      </c>
      <c r="I223" s="254"/>
      <c r="J223" s="255">
        <f>ROUND(I223*H223,2)</f>
        <v>0</v>
      </c>
      <c r="K223" s="251" t="s">
        <v>21</v>
      </c>
      <c r="L223" s="256"/>
      <c r="M223" s="257" t="s">
        <v>21</v>
      </c>
      <c r="N223" s="258" t="s">
        <v>44</v>
      </c>
      <c r="O223" s="45"/>
      <c r="P223" s="223">
        <f>O223*H223</f>
        <v>0</v>
      </c>
      <c r="Q223" s="223">
        <v>0.021499999999999998</v>
      </c>
      <c r="R223" s="223">
        <f>Q223*H223</f>
        <v>14.158438</v>
      </c>
      <c r="S223" s="223">
        <v>0</v>
      </c>
      <c r="T223" s="224">
        <f>S223*H223</f>
        <v>0</v>
      </c>
      <c r="AR223" s="22" t="s">
        <v>155</v>
      </c>
      <c r="AT223" s="22" t="s">
        <v>284</v>
      </c>
      <c r="AU223" s="22" t="s">
        <v>87</v>
      </c>
      <c r="AY223" s="22" t="s">
        <v>189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22" t="s">
        <v>78</v>
      </c>
      <c r="BK223" s="225">
        <f>ROUND(I223*H223,2)</f>
        <v>0</v>
      </c>
      <c r="BL223" s="22" t="s">
        <v>196</v>
      </c>
      <c r="BM223" s="22" t="s">
        <v>485</v>
      </c>
    </row>
    <row r="224" s="11" customFormat="1">
      <c r="B224" s="226"/>
      <c r="C224" s="227"/>
      <c r="D224" s="228" t="s">
        <v>198</v>
      </c>
      <c r="E224" s="229" t="s">
        <v>21</v>
      </c>
      <c r="F224" s="230" t="s">
        <v>486</v>
      </c>
      <c r="G224" s="227"/>
      <c r="H224" s="231">
        <v>658.53200000000004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AT224" s="237" t="s">
        <v>198</v>
      </c>
      <c r="AU224" s="237" t="s">
        <v>87</v>
      </c>
      <c r="AV224" s="11" t="s">
        <v>87</v>
      </c>
      <c r="AW224" s="11" t="s">
        <v>37</v>
      </c>
      <c r="AX224" s="11" t="s">
        <v>78</v>
      </c>
      <c r="AY224" s="237" t="s">
        <v>189</v>
      </c>
    </row>
    <row r="225" s="1" customFormat="1" ht="16.5" customHeight="1">
      <c r="B225" s="44"/>
      <c r="C225" s="249" t="s">
        <v>487</v>
      </c>
      <c r="D225" s="249" t="s">
        <v>284</v>
      </c>
      <c r="E225" s="250" t="s">
        <v>488</v>
      </c>
      <c r="F225" s="251" t="s">
        <v>484</v>
      </c>
      <c r="G225" s="252" t="s">
        <v>381</v>
      </c>
      <c r="H225" s="253">
        <v>13.954000000000001</v>
      </c>
      <c r="I225" s="254"/>
      <c r="J225" s="255">
        <f>ROUND(I225*H225,2)</f>
        <v>0</v>
      </c>
      <c r="K225" s="251" t="s">
        <v>21</v>
      </c>
      <c r="L225" s="256"/>
      <c r="M225" s="257" t="s">
        <v>21</v>
      </c>
      <c r="N225" s="258" t="s">
        <v>44</v>
      </c>
      <c r="O225" s="45"/>
      <c r="P225" s="223">
        <f>O225*H225</f>
        <v>0</v>
      </c>
      <c r="Q225" s="223">
        <v>0.035000000000000003</v>
      </c>
      <c r="R225" s="223">
        <f>Q225*H225</f>
        <v>0.48839000000000005</v>
      </c>
      <c r="S225" s="223">
        <v>0</v>
      </c>
      <c r="T225" s="224">
        <f>S225*H225</f>
        <v>0</v>
      </c>
      <c r="AR225" s="22" t="s">
        <v>155</v>
      </c>
      <c r="AT225" s="22" t="s">
        <v>284</v>
      </c>
      <c r="AU225" s="22" t="s">
        <v>87</v>
      </c>
      <c r="AY225" s="22" t="s">
        <v>189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22" t="s">
        <v>78</v>
      </c>
      <c r="BK225" s="225">
        <f>ROUND(I225*H225,2)</f>
        <v>0</v>
      </c>
      <c r="BL225" s="22" t="s">
        <v>196</v>
      </c>
      <c r="BM225" s="22" t="s">
        <v>489</v>
      </c>
    </row>
    <row r="226" s="11" customFormat="1">
      <c r="B226" s="226"/>
      <c r="C226" s="227"/>
      <c r="D226" s="228" t="s">
        <v>198</v>
      </c>
      <c r="E226" s="229" t="s">
        <v>21</v>
      </c>
      <c r="F226" s="230" t="s">
        <v>490</v>
      </c>
      <c r="G226" s="227"/>
      <c r="H226" s="231">
        <v>13.954000000000001</v>
      </c>
      <c r="I226" s="232"/>
      <c r="J226" s="227"/>
      <c r="K226" s="227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198</v>
      </c>
      <c r="AU226" s="237" t="s">
        <v>87</v>
      </c>
      <c r="AV226" s="11" t="s">
        <v>87</v>
      </c>
      <c r="AW226" s="11" t="s">
        <v>37</v>
      </c>
      <c r="AX226" s="11" t="s">
        <v>78</v>
      </c>
      <c r="AY226" s="237" t="s">
        <v>189</v>
      </c>
    </row>
    <row r="227" s="1" customFormat="1" ht="25.5" customHeight="1">
      <c r="B227" s="44"/>
      <c r="C227" s="214" t="s">
        <v>491</v>
      </c>
      <c r="D227" s="214" t="s">
        <v>191</v>
      </c>
      <c r="E227" s="215" t="s">
        <v>492</v>
      </c>
      <c r="F227" s="216" t="s">
        <v>493</v>
      </c>
      <c r="G227" s="217" t="s">
        <v>228</v>
      </c>
      <c r="H227" s="218">
        <v>263.45999999999998</v>
      </c>
      <c r="I227" s="219"/>
      <c r="J227" s="220">
        <f>ROUND(I227*H227,2)</f>
        <v>0</v>
      </c>
      <c r="K227" s="216" t="s">
        <v>195</v>
      </c>
      <c r="L227" s="70"/>
      <c r="M227" s="221" t="s">
        <v>21</v>
      </c>
      <c r="N227" s="222" t="s">
        <v>44</v>
      </c>
      <c r="O227" s="45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AR227" s="22" t="s">
        <v>196</v>
      </c>
      <c r="AT227" s="22" t="s">
        <v>191</v>
      </c>
      <c r="AU227" s="22" t="s">
        <v>87</v>
      </c>
      <c r="AY227" s="22" t="s">
        <v>189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22" t="s">
        <v>78</v>
      </c>
      <c r="BK227" s="225">
        <f>ROUND(I227*H227,2)</f>
        <v>0</v>
      </c>
      <c r="BL227" s="22" t="s">
        <v>196</v>
      </c>
      <c r="BM227" s="22" t="s">
        <v>494</v>
      </c>
    </row>
    <row r="228" s="11" customFormat="1">
      <c r="B228" s="226"/>
      <c r="C228" s="227"/>
      <c r="D228" s="228" t="s">
        <v>198</v>
      </c>
      <c r="E228" s="229" t="s">
        <v>125</v>
      </c>
      <c r="F228" s="230" t="s">
        <v>495</v>
      </c>
      <c r="G228" s="227"/>
      <c r="H228" s="231">
        <v>263.45999999999998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AT228" s="237" t="s">
        <v>198</v>
      </c>
      <c r="AU228" s="237" t="s">
        <v>87</v>
      </c>
      <c r="AV228" s="11" t="s">
        <v>87</v>
      </c>
      <c r="AW228" s="11" t="s">
        <v>37</v>
      </c>
      <c r="AX228" s="11" t="s">
        <v>78</v>
      </c>
      <c r="AY228" s="237" t="s">
        <v>189</v>
      </c>
    </row>
    <row r="229" s="1" customFormat="1" ht="38.25" customHeight="1">
      <c r="B229" s="44"/>
      <c r="C229" s="214" t="s">
        <v>496</v>
      </c>
      <c r="D229" s="214" t="s">
        <v>191</v>
      </c>
      <c r="E229" s="215" t="s">
        <v>497</v>
      </c>
      <c r="F229" s="216" t="s">
        <v>498</v>
      </c>
      <c r="G229" s="217" t="s">
        <v>228</v>
      </c>
      <c r="H229" s="218">
        <v>263.45999999999998</v>
      </c>
      <c r="I229" s="219"/>
      <c r="J229" s="220">
        <f>ROUND(I229*H229,2)</f>
        <v>0</v>
      </c>
      <c r="K229" s="216" t="s">
        <v>195</v>
      </c>
      <c r="L229" s="70"/>
      <c r="M229" s="221" t="s">
        <v>21</v>
      </c>
      <c r="N229" s="222" t="s">
        <v>44</v>
      </c>
      <c r="O229" s="45"/>
      <c r="P229" s="223">
        <f>O229*H229</f>
        <v>0</v>
      </c>
      <c r="Q229" s="223">
        <v>5.0000000000000002E-05</v>
      </c>
      <c r="R229" s="223">
        <f>Q229*H229</f>
        <v>0.013172999999999999</v>
      </c>
      <c r="S229" s="223">
        <v>0</v>
      </c>
      <c r="T229" s="224">
        <f>S229*H229</f>
        <v>0</v>
      </c>
      <c r="AR229" s="22" t="s">
        <v>196</v>
      </c>
      <c r="AT229" s="22" t="s">
        <v>191</v>
      </c>
      <c r="AU229" s="22" t="s">
        <v>87</v>
      </c>
      <c r="AY229" s="22" t="s">
        <v>189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22" t="s">
        <v>78</v>
      </c>
      <c r="BK229" s="225">
        <f>ROUND(I229*H229,2)</f>
        <v>0</v>
      </c>
      <c r="BL229" s="22" t="s">
        <v>196</v>
      </c>
      <c r="BM229" s="22" t="s">
        <v>499</v>
      </c>
    </row>
    <row r="230" s="11" customFormat="1">
      <c r="B230" s="226"/>
      <c r="C230" s="227"/>
      <c r="D230" s="228" t="s">
        <v>198</v>
      </c>
      <c r="E230" s="229" t="s">
        <v>21</v>
      </c>
      <c r="F230" s="230" t="s">
        <v>125</v>
      </c>
      <c r="G230" s="227"/>
      <c r="H230" s="231">
        <v>263.45999999999998</v>
      </c>
      <c r="I230" s="232"/>
      <c r="J230" s="227"/>
      <c r="K230" s="227"/>
      <c r="L230" s="233"/>
      <c r="M230" s="234"/>
      <c r="N230" s="235"/>
      <c r="O230" s="235"/>
      <c r="P230" s="235"/>
      <c r="Q230" s="235"/>
      <c r="R230" s="235"/>
      <c r="S230" s="235"/>
      <c r="T230" s="236"/>
      <c r="AT230" s="237" t="s">
        <v>198</v>
      </c>
      <c r="AU230" s="237" t="s">
        <v>87</v>
      </c>
      <c r="AV230" s="11" t="s">
        <v>87</v>
      </c>
      <c r="AW230" s="11" t="s">
        <v>37</v>
      </c>
      <c r="AX230" s="11" t="s">
        <v>78</v>
      </c>
      <c r="AY230" s="237" t="s">
        <v>189</v>
      </c>
    </row>
    <row r="231" s="1" customFormat="1" ht="16.5" customHeight="1">
      <c r="B231" s="44"/>
      <c r="C231" s="214" t="s">
        <v>500</v>
      </c>
      <c r="D231" s="214" t="s">
        <v>191</v>
      </c>
      <c r="E231" s="215" t="s">
        <v>501</v>
      </c>
      <c r="F231" s="216" t="s">
        <v>502</v>
      </c>
      <c r="G231" s="217" t="s">
        <v>228</v>
      </c>
      <c r="H231" s="218">
        <v>232.46000000000001</v>
      </c>
      <c r="I231" s="219"/>
      <c r="J231" s="220">
        <f>ROUND(I231*H231,2)</f>
        <v>0</v>
      </c>
      <c r="K231" s="216" t="s">
        <v>195</v>
      </c>
      <c r="L231" s="70"/>
      <c r="M231" s="221" t="s">
        <v>21</v>
      </c>
      <c r="N231" s="222" t="s">
        <v>44</v>
      </c>
      <c r="O231" s="45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AR231" s="22" t="s">
        <v>196</v>
      </c>
      <c r="AT231" s="22" t="s">
        <v>191</v>
      </c>
      <c r="AU231" s="22" t="s">
        <v>87</v>
      </c>
      <c r="AY231" s="22" t="s">
        <v>189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22" t="s">
        <v>78</v>
      </c>
      <c r="BK231" s="225">
        <f>ROUND(I231*H231,2)</f>
        <v>0</v>
      </c>
      <c r="BL231" s="22" t="s">
        <v>196</v>
      </c>
      <c r="BM231" s="22" t="s">
        <v>503</v>
      </c>
    </row>
    <row r="232" s="11" customFormat="1">
      <c r="B232" s="226"/>
      <c r="C232" s="227"/>
      <c r="D232" s="228" t="s">
        <v>198</v>
      </c>
      <c r="E232" s="229" t="s">
        <v>111</v>
      </c>
      <c r="F232" s="230" t="s">
        <v>112</v>
      </c>
      <c r="G232" s="227"/>
      <c r="H232" s="231">
        <v>232.46000000000001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198</v>
      </c>
      <c r="AU232" s="237" t="s">
        <v>87</v>
      </c>
      <c r="AV232" s="11" t="s">
        <v>87</v>
      </c>
      <c r="AW232" s="11" t="s">
        <v>37</v>
      </c>
      <c r="AX232" s="11" t="s">
        <v>78</v>
      </c>
      <c r="AY232" s="237" t="s">
        <v>189</v>
      </c>
    </row>
    <row r="233" s="1" customFormat="1" ht="25.5" customHeight="1">
      <c r="B233" s="44"/>
      <c r="C233" s="214" t="s">
        <v>504</v>
      </c>
      <c r="D233" s="214" t="s">
        <v>191</v>
      </c>
      <c r="E233" s="215" t="s">
        <v>505</v>
      </c>
      <c r="F233" s="216" t="s">
        <v>506</v>
      </c>
      <c r="G233" s="217" t="s">
        <v>228</v>
      </c>
      <c r="H233" s="218">
        <v>467.80000000000001</v>
      </c>
      <c r="I233" s="219"/>
      <c r="J233" s="220">
        <f>ROUND(I233*H233,2)</f>
        <v>0</v>
      </c>
      <c r="K233" s="216" t="s">
        <v>195</v>
      </c>
      <c r="L233" s="70"/>
      <c r="M233" s="221" t="s">
        <v>21</v>
      </c>
      <c r="N233" s="222" t="s">
        <v>44</v>
      </c>
      <c r="O233" s="45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AR233" s="22" t="s">
        <v>196</v>
      </c>
      <c r="AT233" s="22" t="s">
        <v>191</v>
      </c>
      <c r="AU233" s="22" t="s">
        <v>87</v>
      </c>
      <c r="AY233" s="22" t="s">
        <v>189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22" t="s">
        <v>78</v>
      </c>
      <c r="BK233" s="225">
        <f>ROUND(I233*H233,2)</f>
        <v>0</v>
      </c>
      <c r="BL233" s="22" t="s">
        <v>196</v>
      </c>
      <c r="BM233" s="22" t="s">
        <v>507</v>
      </c>
    </row>
    <row r="234" s="11" customFormat="1">
      <c r="B234" s="226"/>
      <c r="C234" s="227"/>
      <c r="D234" s="228" t="s">
        <v>198</v>
      </c>
      <c r="E234" s="229" t="s">
        <v>21</v>
      </c>
      <c r="F234" s="230" t="s">
        <v>508</v>
      </c>
      <c r="G234" s="227"/>
      <c r="H234" s="231">
        <v>467.80000000000001</v>
      </c>
      <c r="I234" s="232"/>
      <c r="J234" s="227"/>
      <c r="K234" s="227"/>
      <c r="L234" s="233"/>
      <c r="M234" s="234"/>
      <c r="N234" s="235"/>
      <c r="O234" s="235"/>
      <c r="P234" s="235"/>
      <c r="Q234" s="235"/>
      <c r="R234" s="235"/>
      <c r="S234" s="235"/>
      <c r="T234" s="236"/>
      <c r="AT234" s="237" t="s">
        <v>198</v>
      </c>
      <c r="AU234" s="237" t="s">
        <v>87</v>
      </c>
      <c r="AV234" s="11" t="s">
        <v>87</v>
      </c>
      <c r="AW234" s="11" t="s">
        <v>37</v>
      </c>
      <c r="AX234" s="11" t="s">
        <v>78</v>
      </c>
      <c r="AY234" s="237" t="s">
        <v>189</v>
      </c>
    </row>
    <row r="235" s="10" customFormat="1" ht="29.88" customHeight="1">
      <c r="B235" s="198"/>
      <c r="C235" s="199"/>
      <c r="D235" s="200" t="s">
        <v>72</v>
      </c>
      <c r="E235" s="212" t="s">
        <v>509</v>
      </c>
      <c r="F235" s="212" t="s">
        <v>510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SUM(P236:P254)</f>
        <v>0</v>
      </c>
      <c r="Q235" s="206"/>
      <c r="R235" s="207">
        <f>SUM(R236:R254)</f>
        <v>0</v>
      </c>
      <c r="S235" s="206"/>
      <c r="T235" s="208">
        <f>SUM(T236:T254)</f>
        <v>0</v>
      </c>
      <c r="AR235" s="209" t="s">
        <v>78</v>
      </c>
      <c r="AT235" s="210" t="s">
        <v>72</v>
      </c>
      <c r="AU235" s="210" t="s">
        <v>78</v>
      </c>
      <c r="AY235" s="209" t="s">
        <v>189</v>
      </c>
      <c r="BK235" s="211">
        <f>SUM(BK236:BK254)</f>
        <v>0</v>
      </c>
    </row>
    <row r="236" s="1" customFormat="1" ht="25.5" customHeight="1">
      <c r="B236" s="44"/>
      <c r="C236" s="214" t="s">
        <v>511</v>
      </c>
      <c r="D236" s="214" t="s">
        <v>191</v>
      </c>
      <c r="E236" s="215" t="s">
        <v>512</v>
      </c>
      <c r="F236" s="216" t="s">
        <v>513</v>
      </c>
      <c r="G236" s="217" t="s">
        <v>271</v>
      </c>
      <c r="H236" s="218">
        <v>107.321</v>
      </c>
      <c r="I236" s="219"/>
      <c r="J236" s="220">
        <f>ROUND(I236*H236,2)</f>
        <v>0</v>
      </c>
      <c r="K236" s="216" t="s">
        <v>195</v>
      </c>
      <c r="L236" s="70"/>
      <c r="M236" s="221" t="s">
        <v>21</v>
      </c>
      <c r="N236" s="222" t="s">
        <v>44</v>
      </c>
      <c r="O236" s="45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AR236" s="22" t="s">
        <v>196</v>
      </c>
      <c r="AT236" s="22" t="s">
        <v>191</v>
      </c>
      <c r="AU236" s="22" t="s">
        <v>87</v>
      </c>
      <c r="AY236" s="22" t="s">
        <v>189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22" t="s">
        <v>78</v>
      </c>
      <c r="BK236" s="225">
        <f>ROUND(I236*H236,2)</f>
        <v>0</v>
      </c>
      <c r="BL236" s="22" t="s">
        <v>196</v>
      </c>
      <c r="BM236" s="22" t="s">
        <v>514</v>
      </c>
    </row>
    <row r="237" s="11" customFormat="1">
      <c r="B237" s="226"/>
      <c r="C237" s="227"/>
      <c r="D237" s="228" t="s">
        <v>198</v>
      </c>
      <c r="E237" s="229" t="s">
        <v>21</v>
      </c>
      <c r="F237" s="230" t="s">
        <v>121</v>
      </c>
      <c r="G237" s="227"/>
      <c r="H237" s="231">
        <v>107.321</v>
      </c>
      <c r="I237" s="232"/>
      <c r="J237" s="227"/>
      <c r="K237" s="227"/>
      <c r="L237" s="233"/>
      <c r="M237" s="234"/>
      <c r="N237" s="235"/>
      <c r="O237" s="235"/>
      <c r="P237" s="235"/>
      <c r="Q237" s="235"/>
      <c r="R237" s="235"/>
      <c r="S237" s="235"/>
      <c r="T237" s="236"/>
      <c r="AT237" s="237" t="s">
        <v>198</v>
      </c>
      <c r="AU237" s="237" t="s">
        <v>87</v>
      </c>
      <c r="AV237" s="11" t="s">
        <v>87</v>
      </c>
      <c r="AW237" s="11" t="s">
        <v>37</v>
      </c>
      <c r="AX237" s="11" t="s">
        <v>78</v>
      </c>
      <c r="AY237" s="237" t="s">
        <v>189</v>
      </c>
    </row>
    <row r="238" s="1" customFormat="1" ht="25.5" customHeight="1">
      <c r="B238" s="44"/>
      <c r="C238" s="214" t="s">
        <v>515</v>
      </c>
      <c r="D238" s="214" t="s">
        <v>191</v>
      </c>
      <c r="E238" s="215" t="s">
        <v>516</v>
      </c>
      <c r="F238" s="216" t="s">
        <v>517</v>
      </c>
      <c r="G238" s="217" t="s">
        <v>271</v>
      </c>
      <c r="H238" s="218">
        <v>196.34399999999999</v>
      </c>
      <c r="I238" s="219"/>
      <c r="J238" s="220">
        <f>ROUND(I238*H238,2)</f>
        <v>0</v>
      </c>
      <c r="K238" s="216" t="s">
        <v>21</v>
      </c>
      <c r="L238" s="70"/>
      <c r="M238" s="221" t="s">
        <v>21</v>
      </c>
      <c r="N238" s="222" t="s">
        <v>44</v>
      </c>
      <c r="O238" s="45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AR238" s="22" t="s">
        <v>196</v>
      </c>
      <c r="AT238" s="22" t="s">
        <v>191</v>
      </c>
      <c r="AU238" s="22" t="s">
        <v>87</v>
      </c>
      <c r="AY238" s="22" t="s">
        <v>189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22" t="s">
        <v>78</v>
      </c>
      <c r="BK238" s="225">
        <f>ROUND(I238*H238,2)</f>
        <v>0</v>
      </c>
      <c r="BL238" s="22" t="s">
        <v>196</v>
      </c>
      <c r="BM238" s="22" t="s">
        <v>518</v>
      </c>
    </row>
    <row r="239" s="11" customFormat="1">
      <c r="B239" s="226"/>
      <c r="C239" s="227"/>
      <c r="D239" s="228" t="s">
        <v>198</v>
      </c>
      <c r="E239" s="229" t="s">
        <v>21</v>
      </c>
      <c r="F239" s="230" t="s">
        <v>123</v>
      </c>
      <c r="G239" s="227"/>
      <c r="H239" s="231">
        <v>196.34399999999999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AT239" s="237" t="s">
        <v>198</v>
      </c>
      <c r="AU239" s="237" t="s">
        <v>87</v>
      </c>
      <c r="AV239" s="11" t="s">
        <v>87</v>
      </c>
      <c r="AW239" s="11" t="s">
        <v>37</v>
      </c>
      <c r="AX239" s="11" t="s">
        <v>78</v>
      </c>
      <c r="AY239" s="237" t="s">
        <v>189</v>
      </c>
    </row>
    <row r="240" s="1" customFormat="1" ht="25.5" customHeight="1">
      <c r="B240" s="44"/>
      <c r="C240" s="214" t="s">
        <v>519</v>
      </c>
      <c r="D240" s="214" t="s">
        <v>191</v>
      </c>
      <c r="E240" s="215" t="s">
        <v>520</v>
      </c>
      <c r="F240" s="216" t="s">
        <v>517</v>
      </c>
      <c r="G240" s="217" t="s">
        <v>381</v>
      </c>
      <c r="H240" s="218">
        <v>1</v>
      </c>
      <c r="I240" s="219"/>
      <c r="J240" s="220">
        <f>ROUND(I240*H240,2)</f>
        <v>0</v>
      </c>
      <c r="K240" s="216" t="s">
        <v>21</v>
      </c>
      <c r="L240" s="70"/>
      <c r="M240" s="221" t="s">
        <v>21</v>
      </c>
      <c r="N240" s="222" t="s">
        <v>44</v>
      </c>
      <c r="O240" s="45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AR240" s="22" t="s">
        <v>196</v>
      </c>
      <c r="AT240" s="22" t="s">
        <v>191</v>
      </c>
      <c r="AU240" s="22" t="s">
        <v>87</v>
      </c>
      <c r="AY240" s="22" t="s">
        <v>189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22" t="s">
        <v>78</v>
      </c>
      <c r="BK240" s="225">
        <f>ROUND(I240*H240,2)</f>
        <v>0</v>
      </c>
      <c r="BL240" s="22" t="s">
        <v>196</v>
      </c>
      <c r="BM240" s="22" t="s">
        <v>521</v>
      </c>
    </row>
    <row r="241" s="1" customFormat="1" ht="25.5" customHeight="1">
      <c r="B241" s="44"/>
      <c r="C241" s="214" t="s">
        <v>522</v>
      </c>
      <c r="D241" s="214" t="s">
        <v>191</v>
      </c>
      <c r="E241" s="215" t="s">
        <v>523</v>
      </c>
      <c r="F241" s="216" t="s">
        <v>524</v>
      </c>
      <c r="G241" s="217" t="s">
        <v>271</v>
      </c>
      <c r="H241" s="218">
        <v>445.80000000000001</v>
      </c>
      <c r="I241" s="219"/>
      <c r="J241" s="220">
        <f>ROUND(I241*H241,2)</f>
        <v>0</v>
      </c>
      <c r="K241" s="216" t="s">
        <v>195</v>
      </c>
      <c r="L241" s="70"/>
      <c r="M241" s="221" t="s">
        <v>21</v>
      </c>
      <c r="N241" s="222" t="s">
        <v>44</v>
      </c>
      <c r="O241" s="45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AR241" s="22" t="s">
        <v>196</v>
      </c>
      <c r="AT241" s="22" t="s">
        <v>191</v>
      </c>
      <c r="AU241" s="22" t="s">
        <v>87</v>
      </c>
      <c r="AY241" s="22" t="s">
        <v>189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22" t="s">
        <v>78</v>
      </c>
      <c r="BK241" s="225">
        <f>ROUND(I241*H241,2)</f>
        <v>0</v>
      </c>
      <c r="BL241" s="22" t="s">
        <v>196</v>
      </c>
      <c r="BM241" s="22" t="s">
        <v>525</v>
      </c>
    </row>
    <row r="242" s="11" customFormat="1">
      <c r="B242" s="226"/>
      <c r="C242" s="227"/>
      <c r="D242" s="228" t="s">
        <v>198</v>
      </c>
      <c r="E242" s="229" t="s">
        <v>88</v>
      </c>
      <c r="F242" s="230" t="s">
        <v>526</v>
      </c>
      <c r="G242" s="227"/>
      <c r="H242" s="231">
        <v>380.416</v>
      </c>
      <c r="I242" s="232"/>
      <c r="J242" s="227"/>
      <c r="K242" s="227"/>
      <c r="L242" s="233"/>
      <c r="M242" s="234"/>
      <c r="N242" s="235"/>
      <c r="O242" s="235"/>
      <c r="P242" s="235"/>
      <c r="Q242" s="235"/>
      <c r="R242" s="235"/>
      <c r="S242" s="235"/>
      <c r="T242" s="236"/>
      <c r="AT242" s="237" t="s">
        <v>198</v>
      </c>
      <c r="AU242" s="237" t="s">
        <v>87</v>
      </c>
      <c r="AV242" s="11" t="s">
        <v>87</v>
      </c>
      <c r="AW242" s="11" t="s">
        <v>37</v>
      </c>
      <c r="AX242" s="11" t="s">
        <v>73</v>
      </c>
      <c r="AY242" s="237" t="s">
        <v>189</v>
      </c>
    </row>
    <row r="243" s="11" customFormat="1">
      <c r="B243" s="226"/>
      <c r="C243" s="227"/>
      <c r="D243" s="228" t="s">
        <v>198</v>
      </c>
      <c r="E243" s="229" t="s">
        <v>138</v>
      </c>
      <c r="F243" s="230" t="s">
        <v>139</v>
      </c>
      <c r="G243" s="227"/>
      <c r="H243" s="231">
        <v>65.384</v>
      </c>
      <c r="I243" s="232"/>
      <c r="J243" s="227"/>
      <c r="K243" s="227"/>
      <c r="L243" s="233"/>
      <c r="M243" s="234"/>
      <c r="N243" s="235"/>
      <c r="O243" s="235"/>
      <c r="P243" s="235"/>
      <c r="Q243" s="235"/>
      <c r="R243" s="235"/>
      <c r="S243" s="235"/>
      <c r="T243" s="236"/>
      <c r="AT243" s="237" t="s">
        <v>198</v>
      </c>
      <c r="AU243" s="237" t="s">
        <v>87</v>
      </c>
      <c r="AV243" s="11" t="s">
        <v>87</v>
      </c>
      <c r="AW243" s="11" t="s">
        <v>37</v>
      </c>
      <c r="AX243" s="11" t="s">
        <v>73</v>
      </c>
      <c r="AY243" s="237" t="s">
        <v>189</v>
      </c>
    </row>
    <row r="244" s="12" customFormat="1">
      <c r="B244" s="238"/>
      <c r="C244" s="239"/>
      <c r="D244" s="228" t="s">
        <v>198</v>
      </c>
      <c r="E244" s="240" t="s">
        <v>21</v>
      </c>
      <c r="F244" s="241" t="s">
        <v>216</v>
      </c>
      <c r="G244" s="239"/>
      <c r="H244" s="242">
        <v>445.80000000000001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AT244" s="248" t="s">
        <v>198</v>
      </c>
      <c r="AU244" s="248" t="s">
        <v>87</v>
      </c>
      <c r="AV244" s="12" t="s">
        <v>196</v>
      </c>
      <c r="AW244" s="12" t="s">
        <v>37</v>
      </c>
      <c r="AX244" s="12" t="s">
        <v>78</v>
      </c>
      <c r="AY244" s="248" t="s">
        <v>189</v>
      </c>
    </row>
    <row r="245" s="1" customFormat="1" ht="25.5" customHeight="1">
      <c r="B245" s="44"/>
      <c r="C245" s="214" t="s">
        <v>527</v>
      </c>
      <c r="D245" s="214" t="s">
        <v>191</v>
      </c>
      <c r="E245" s="215" t="s">
        <v>528</v>
      </c>
      <c r="F245" s="216" t="s">
        <v>529</v>
      </c>
      <c r="G245" s="217" t="s">
        <v>271</v>
      </c>
      <c r="H245" s="218">
        <v>1795.088</v>
      </c>
      <c r="I245" s="219"/>
      <c r="J245" s="220">
        <f>ROUND(I245*H245,2)</f>
        <v>0</v>
      </c>
      <c r="K245" s="216" t="s">
        <v>195</v>
      </c>
      <c r="L245" s="70"/>
      <c r="M245" s="221" t="s">
        <v>21</v>
      </c>
      <c r="N245" s="222" t="s">
        <v>44</v>
      </c>
      <c r="O245" s="45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AR245" s="22" t="s">
        <v>196</v>
      </c>
      <c r="AT245" s="22" t="s">
        <v>191</v>
      </c>
      <c r="AU245" s="22" t="s">
        <v>87</v>
      </c>
      <c r="AY245" s="22" t="s">
        <v>189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22" t="s">
        <v>78</v>
      </c>
      <c r="BK245" s="225">
        <f>ROUND(I245*H245,2)</f>
        <v>0</v>
      </c>
      <c r="BL245" s="22" t="s">
        <v>196</v>
      </c>
      <c r="BM245" s="22" t="s">
        <v>530</v>
      </c>
    </row>
    <row r="246" s="11" customFormat="1">
      <c r="B246" s="226"/>
      <c r="C246" s="227"/>
      <c r="D246" s="228" t="s">
        <v>198</v>
      </c>
      <c r="E246" s="229" t="s">
        <v>21</v>
      </c>
      <c r="F246" s="230" t="s">
        <v>531</v>
      </c>
      <c r="G246" s="227"/>
      <c r="H246" s="231">
        <v>1141.2480000000001</v>
      </c>
      <c r="I246" s="232"/>
      <c r="J246" s="227"/>
      <c r="K246" s="227"/>
      <c r="L246" s="233"/>
      <c r="M246" s="234"/>
      <c r="N246" s="235"/>
      <c r="O246" s="235"/>
      <c r="P246" s="235"/>
      <c r="Q246" s="235"/>
      <c r="R246" s="235"/>
      <c r="S246" s="235"/>
      <c r="T246" s="236"/>
      <c r="AT246" s="237" t="s">
        <v>198</v>
      </c>
      <c r="AU246" s="237" t="s">
        <v>87</v>
      </c>
      <c r="AV246" s="11" t="s">
        <v>87</v>
      </c>
      <c r="AW246" s="11" t="s">
        <v>37</v>
      </c>
      <c r="AX246" s="11" t="s">
        <v>73</v>
      </c>
      <c r="AY246" s="237" t="s">
        <v>189</v>
      </c>
    </row>
    <row r="247" s="11" customFormat="1">
      <c r="B247" s="226"/>
      <c r="C247" s="227"/>
      <c r="D247" s="228" t="s">
        <v>198</v>
      </c>
      <c r="E247" s="229" t="s">
        <v>21</v>
      </c>
      <c r="F247" s="230" t="s">
        <v>532</v>
      </c>
      <c r="G247" s="227"/>
      <c r="H247" s="231">
        <v>653.84000000000003</v>
      </c>
      <c r="I247" s="232"/>
      <c r="J247" s="227"/>
      <c r="K247" s="227"/>
      <c r="L247" s="233"/>
      <c r="M247" s="234"/>
      <c r="N247" s="235"/>
      <c r="O247" s="235"/>
      <c r="P247" s="235"/>
      <c r="Q247" s="235"/>
      <c r="R247" s="235"/>
      <c r="S247" s="235"/>
      <c r="T247" s="236"/>
      <c r="AT247" s="237" t="s">
        <v>198</v>
      </c>
      <c r="AU247" s="237" t="s">
        <v>87</v>
      </c>
      <c r="AV247" s="11" t="s">
        <v>87</v>
      </c>
      <c r="AW247" s="11" t="s">
        <v>37</v>
      </c>
      <c r="AX247" s="11" t="s">
        <v>73</v>
      </c>
      <c r="AY247" s="237" t="s">
        <v>189</v>
      </c>
    </row>
    <row r="248" s="12" customFormat="1">
      <c r="B248" s="238"/>
      <c r="C248" s="239"/>
      <c r="D248" s="228" t="s">
        <v>198</v>
      </c>
      <c r="E248" s="240" t="s">
        <v>21</v>
      </c>
      <c r="F248" s="241" t="s">
        <v>216</v>
      </c>
      <c r="G248" s="239"/>
      <c r="H248" s="242">
        <v>1795.088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AT248" s="248" t="s">
        <v>198</v>
      </c>
      <c r="AU248" s="248" t="s">
        <v>87</v>
      </c>
      <c r="AV248" s="12" t="s">
        <v>196</v>
      </c>
      <c r="AW248" s="12" t="s">
        <v>37</v>
      </c>
      <c r="AX248" s="12" t="s">
        <v>78</v>
      </c>
      <c r="AY248" s="248" t="s">
        <v>189</v>
      </c>
    </row>
    <row r="249" s="1" customFormat="1" ht="25.5" customHeight="1">
      <c r="B249" s="44"/>
      <c r="C249" s="214" t="s">
        <v>533</v>
      </c>
      <c r="D249" s="214" t="s">
        <v>191</v>
      </c>
      <c r="E249" s="215" t="s">
        <v>534</v>
      </c>
      <c r="F249" s="216" t="s">
        <v>535</v>
      </c>
      <c r="G249" s="217" t="s">
        <v>271</v>
      </c>
      <c r="H249" s="218">
        <v>303.66500000000002</v>
      </c>
      <c r="I249" s="219"/>
      <c r="J249" s="220">
        <f>ROUND(I249*H249,2)</f>
        <v>0</v>
      </c>
      <c r="K249" s="216" t="s">
        <v>195</v>
      </c>
      <c r="L249" s="70"/>
      <c r="M249" s="221" t="s">
        <v>21</v>
      </c>
      <c r="N249" s="222" t="s">
        <v>44</v>
      </c>
      <c r="O249" s="45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AR249" s="22" t="s">
        <v>196</v>
      </c>
      <c r="AT249" s="22" t="s">
        <v>191</v>
      </c>
      <c r="AU249" s="22" t="s">
        <v>87</v>
      </c>
      <c r="AY249" s="22" t="s">
        <v>189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22" t="s">
        <v>78</v>
      </c>
      <c r="BK249" s="225">
        <f>ROUND(I249*H249,2)</f>
        <v>0</v>
      </c>
      <c r="BL249" s="22" t="s">
        <v>196</v>
      </c>
      <c r="BM249" s="22" t="s">
        <v>536</v>
      </c>
    </row>
    <row r="250" s="11" customFormat="1">
      <c r="B250" s="226"/>
      <c r="C250" s="227"/>
      <c r="D250" s="228" t="s">
        <v>198</v>
      </c>
      <c r="E250" s="229" t="s">
        <v>121</v>
      </c>
      <c r="F250" s="230" t="s">
        <v>537</v>
      </c>
      <c r="G250" s="227"/>
      <c r="H250" s="231">
        <v>107.321</v>
      </c>
      <c r="I250" s="232"/>
      <c r="J250" s="227"/>
      <c r="K250" s="227"/>
      <c r="L250" s="233"/>
      <c r="M250" s="234"/>
      <c r="N250" s="235"/>
      <c r="O250" s="235"/>
      <c r="P250" s="235"/>
      <c r="Q250" s="235"/>
      <c r="R250" s="235"/>
      <c r="S250" s="235"/>
      <c r="T250" s="236"/>
      <c r="AT250" s="237" t="s">
        <v>198</v>
      </c>
      <c r="AU250" s="237" t="s">
        <v>87</v>
      </c>
      <c r="AV250" s="11" t="s">
        <v>87</v>
      </c>
      <c r="AW250" s="11" t="s">
        <v>37</v>
      </c>
      <c r="AX250" s="11" t="s">
        <v>73</v>
      </c>
      <c r="AY250" s="237" t="s">
        <v>189</v>
      </c>
    </row>
    <row r="251" s="11" customFormat="1">
      <c r="B251" s="226"/>
      <c r="C251" s="227"/>
      <c r="D251" s="228" t="s">
        <v>198</v>
      </c>
      <c r="E251" s="229" t="s">
        <v>123</v>
      </c>
      <c r="F251" s="230" t="s">
        <v>538</v>
      </c>
      <c r="G251" s="227"/>
      <c r="H251" s="231">
        <v>196.34399999999999</v>
      </c>
      <c r="I251" s="232"/>
      <c r="J251" s="227"/>
      <c r="K251" s="227"/>
      <c r="L251" s="233"/>
      <c r="M251" s="234"/>
      <c r="N251" s="235"/>
      <c r="O251" s="235"/>
      <c r="P251" s="235"/>
      <c r="Q251" s="235"/>
      <c r="R251" s="235"/>
      <c r="S251" s="235"/>
      <c r="T251" s="236"/>
      <c r="AT251" s="237" t="s">
        <v>198</v>
      </c>
      <c r="AU251" s="237" t="s">
        <v>87</v>
      </c>
      <c r="AV251" s="11" t="s">
        <v>87</v>
      </c>
      <c r="AW251" s="11" t="s">
        <v>37</v>
      </c>
      <c r="AX251" s="11" t="s">
        <v>73</v>
      </c>
      <c r="AY251" s="237" t="s">
        <v>189</v>
      </c>
    </row>
    <row r="252" s="12" customFormat="1">
      <c r="B252" s="238"/>
      <c r="C252" s="239"/>
      <c r="D252" s="228" t="s">
        <v>198</v>
      </c>
      <c r="E252" s="240" t="s">
        <v>107</v>
      </c>
      <c r="F252" s="241" t="s">
        <v>216</v>
      </c>
      <c r="G252" s="239"/>
      <c r="H252" s="242">
        <v>303.66500000000002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AT252" s="248" t="s">
        <v>198</v>
      </c>
      <c r="AU252" s="248" t="s">
        <v>87</v>
      </c>
      <c r="AV252" s="12" t="s">
        <v>196</v>
      </c>
      <c r="AW252" s="12" t="s">
        <v>37</v>
      </c>
      <c r="AX252" s="12" t="s">
        <v>78</v>
      </c>
      <c r="AY252" s="248" t="s">
        <v>189</v>
      </c>
    </row>
    <row r="253" s="1" customFormat="1" ht="25.5" customHeight="1">
      <c r="B253" s="44"/>
      <c r="C253" s="214" t="s">
        <v>539</v>
      </c>
      <c r="D253" s="214" t="s">
        <v>191</v>
      </c>
      <c r="E253" s="215" t="s">
        <v>540</v>
      </c>
      <c r="F253" s="216" t="s">
        <v>529</v>
      </c>
      <c r="G253" s="217" t="s">
        <v>271</v>
      </c>
      <c r="H253" s="218">
        <v>910.995</v>
      </c>
      <c r="I253" s="219"/>
      <c r="J253" s="220">
        <f>ROUND(I253*H253,2)</f>
        <v>0</v>
      </c>
      <c r="K253" s="216" t="s">
        <v>195</v>
      </c>
      <c r="L253" s="70"/>
      <c r="M253" s="221" t="s">
        <v>21</v>
      </c>
      <c r="N253" s="222" t="s">
        <v>44</v>
      </c>
      <c r="O253" s="45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AR253" s="22" t="s">
        <v>196</v>
      </c>
      <c r="AT253" s="22" t="s">
        <v>191</v>
      </c>
      <c r="AU253" s="22" t="s">
        <v>87</v>
      </c>
      <c r="AY253" s="22" t="s">
        <v>189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22" t="s">
        <v>78</v>
      </c>
      <c r="BK253" s="225">
        <f>ROUND(I253*H253,2)</f>
        <v>0</v>
      </c>
      <c r="BL253" s="22" t="s">
        <v>196</v>
      </c>
      <c r="BM253" s="22" t="s">
        <v>541</v>
      </c>
    </row>
    <row r="254" s="11" customFormat="1">
      <c r="B254" s="226"/>
      <c r="C254" s="227"/>
      <c r="D254" s="228" t="s">
        <v>198</v>
      </c>
      <c r="E254" s="229" t="s">
        <v>21</v>
      </c>
      <c r="F254" s="230" t="s">
        <v>542</v>
      </c>
      <c r="G254" s="227"/>
      <c r="H254" s="231">
        <v>910.995</v>
      </c>
      <c r="I254" s="232"/>
      <c r="J254" s="227"/>
      <c r="K254" s="227"/>
      <c r="L254" s="233"/>
      <c r="M254" s="234"/>
      <c r="N254" s="235"/>
      <c r="O254" s="235"/>
      <c r="P254" s="235"/>
      <c r="Q254" s="235"/>
      <c r="R254" s="235"/>
      <c r="S254" s="235"/>
      <c r="T254" s="236"/>
      <c r="AT254" s="237" t="s">
        <v>198</v>
      </c>
      <c r="AU254" s="237" t="s">
        <v>87</v>
      </c>
      <c r="AV254" s="11" t="s">
        <v>87</v>
      </c>
      <c r="AW254" s="11" t="s">
        <v>37</v>
      </c>
      <c r="AX254" s="11" t="s">
        <v>78</v>
      </c>
      <c r="AY254" s="237" t="s">
        <v>189</v>
      </c>
    </row>
    <row r="255" s="10" customFormat="1" ht="29.88" customHeight="1">
      <c r="B255" s="198"/>
      <c r="C255" s="199"/>
      <c r="D255" s="200" t="s">
        <v>72</v>
      </c>
      <c r="E255" s="212" t="s">
        <v>543</v>
      </c>
      <c r="F255" s="212" t="s">
        <v>544</v>
      </c>
      <c r="G255" s="199"/>
      <c r="H255" s="199"/>
      <c r="I255" s="202"/>
      <c r="J255" s="213">
        <f>BK255</f>
        <v>0</v>
      </c>
      <c r="K255" s="199"/>
      <c r="L255" s="204"/>
      <c r="M255" s="205"/>
      <c r="N255" s="206"/>
      <c r="O255" s="206"/>
      <c r="P255" s="207">
        <f>P256</f>
        <v>0</v>
      </c>
      <c r="Q255" s="206"/>
      <c r="R255" s="207">
        <f>R256</f>
        <v>0</v>
      </c>
      <c r="S255" s="206"/>
      <c r="T255" s="208">
        <f>T256</f>
        <v>0</v>
      </c>
      <c r="AR255" s="209" t="s">
        <v>78</v>
      </c>
      <c r="AT255" s="210" t="s">
        <v>72</v>
      </c>
      <c r="AU255" s="210" t="s">
        <v>78</v>
      </c>
      <c r="AY255" s="209" t="s">
        <v>189</v>
      </c>
      <c r="BK255" s="211">
        <f>BK256</f>
        <v>0</v>
      </c>
    </row>
    <row r="256" s="1" customFormat="1" ht="25.5" customHeight="1">
      <c r="B256" s="44"/>
      <c r="C256" s="214" t="s">
        <v>545</v>
      </c>
      <c r="D256" s="214" t="s">
        <v>191</v>
      </c>
      <c r="E256" s="215" t="s">
        <v>546</v>
      </c>
      <c r="F256" s="216" t="s">
        <v>547</v>
      </c>
      <c r="G256" s="217" t="s">
        <v>271</v>
      </c>
      <c r="H256" s="218">
        <v>366.40600000000001</v>
      </c>
      <c r="I256" s="219"/>
      <c r="J256" s="220">
        <f>ROUND(I256*H256,2)</f>
        <v>0</v>
      </c>
      <c r="K256" s="216" t="s">
        <v>195</v>
      </c>
      <c r="L256" s="70"/>
      <c r="M256" s="221" t="s">
        <v>21</v>
      </c>
      <c r="N256" s="259" t="s">
        <v>44</v>
      </c>
      <c r="O256" s="260"/>
      <c r="P256" s="261">
        <f>O256*H256</f>
        <v>0</v>
      </c>
      <c r="Q256" s="261">
        <v>0</v>
      </c>
      <c r="R256" s="261">
        <f>Q256*H256</f>
        <v>0</v>
      </c>
      <c r="S256" s="261">
        <v>0</v>
      </c>
      <c r="T256" s="262">
        <f>S256*H256</f>
        <v>0</v>
      </c>
      <c r="AR256" s="22" t="s">
        <v>196</v>
      </c>
      <c r="AT256" s="22" t="s">
        <v>191</v>
      </c>
      <c r="AU256" s="22" t="s">
        <v>87</v>
      </c>
      <c r="AY256" s="22" t="s">
        <v>189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22" t="s">
        <v>78</v>
      </c>
      <c r="BK256" s="225">
        <f>ROUND(I256*H256,2)</f>
        <v>0</v>
      </c>
      <c r="BL256" s="22" t="s">
        <v>196</v>
      </c>
      <c r="BM256" s="22" t="s">
        <v>548</v>
      </c>
    </row>
    <row r="257" s="1" customFormat="1" ht="6.96" customHeight="1">
      <c r="B257" s="65"/>
      <c r="C257" s="66"/>
      <c r="D257" s="66"/>
      <c r="E257" s="66"/>
      <c r="F257" s="66"/>
      <c r="G257" s="66"/>
      <c r="H257" s="66"/>
      <c r="I257" s="160"/>
      <c r="J257" s="66"/>
      <c r="K257" s="66"/>
      <c r="L257" s="70"/>
    </row>
  </sheetData>
  <sheetProtection sheet="1" autoFilter="0" formatColumns="0" formatRows="0" objects="1" scenarios="1" spinCount="100000" saltValue="9AZ+c14SCNiDrl7qBc7syMw1LsW/gYpnrLcmS6/VQazp5uFG5M8b9rwB0ZWEZAlxGSKKdpvLlszrmZMClszsfA==" hashValue="Pi4Z2ugio8EfO4wJcvgvZg2BORFo74D+87T4nkqlKRag/6uW7mGhIlKsb+hCepL8VgHRX0/BEMe+O8tXBA12xg==" algorithmName="SHA-512" password="CC35"/>
  <autoFilter ref="C77:K256"/>
  <mergeCells count="7">
    <mergeCell ref="E7:H7"/>
    <mergeCell ref="E22:H22"/>
    <mergeCell ref="E43:H43"/>
    <mergeCell ref="J47:J48"/>
    <mergeCell ref="E70:H70"/>
    <mergeCell ref="G1:H1"/>
    <mergeCell ref="L2:V2"/>
  </mergeCells>
  <hyperlinks>
    <hyperlink ref="F1:G1" location="C2" display="1) Krycí list soupisu"/>
    <hyperlink ref="G1:H1" location="C50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3" customWidth="1"/>
    <col min="2" max="2" width="1.664063" style="263" customWidth="1"/>
    <col min="3" max="4" width="5" style="263" customWidth="1"/>
    <col min="5" max="5" width="11.67" style="263" customWidth="1"/>
    <col min="6" max="6" width="9.17" style="263" customWidth="1"/>
    <col min="7" max="7" width="5" style="263" customWidth="1"/>
    <col min="8" max="8" width="77.83" style="263" customWidth="1"/>
    <col min="9" max="10" width="20" style="263" customWidth="1"/>
    <col min="11" max="11" width="1.664063" style="263" customWidth="1"/>
  </cols>
  <sheetData>
    <row r="1" ht="37.5" customHeight="1"/>
    <row r="2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3" customFormat="1" ht="45" customHeight="1">
      <c r="B3" s="267"/>
      <c r="C3" s="268" t="s">
        <v>549</v>
      </c>
      <c r="D3" s="268"/>
      <c r="E3" s="268"/>
      <c r="F3" s="268"/>
      <c r="G3" s="268"/>
      <c r="H3" s="268"/>
      <c r="I3" s="268"/>
      <c r="J3" s="268"/>
      <c r="K3" s="269"/>
    </row>
    <row r="4" ht="25.5" customHeight="1">
      <c r="B4" s="270"/>
      <c r="C4" s="271" t="s">
        <v>550</v>
      </c>
      <c r="D4" s="271"/>
      <c r="E4" s="271"/>
      <c r="F4" s="271"/>
      <c r="G4" s="271"/>
      <c r="H4" s="271"/>
      <c r="I4" s="271"/>
      <c r="J4" s="271"/>
      <c r="K4" s="272"/>
    </row>
    <row r="5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ht="15" customHeight="1">
      <c r="B6" s="270"/>
      <c r="C6" s="274" t="s">
        <v>551</v>
      </c>
      <c r="D6" s="274"/>
      <c r="E6" s="274"/>
      <c r="F6" s="274"/>
      <c r="G6" s="274"/>
      <c r="H6" s="274"/>
      <c r="I6" s="274"/>
      <c r="J6" s="274"/>
      <c r="K6" s="272"/>
    </row>
    <row r="7" ht="15" customHeight="1">
      <c r="B7" s="275"/>
      <c r="C7" s="274" t="s">
        <v>552</v>
      </c>
      <c r="D7" s="274"/>
      <c r="E7" s="274"/>
      <c r="F7" s="274"/>
      <c r="G7" s="274"/>
      <c r="H7" s="274"/>
      <c r="I7" s="274"/>
      <c r="J7" s="274"/>
      <c r="K7" s="272"/>
    </row>
    <row r="8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ht="15" customHeight="1">
      <c r="B9" s="275"/>
      <c r="C9" s="274" t="s">
        <v>553</v>
      </c>
      <c r="D9" s="274"/>
      <c r="E9" s="274"/>
      <c r="F9" s="274"/>
      <c r="G9" s="274"/>
      <c r="H9" s="274"/>
      <c r="I9" s="274"/>
      <c r="J9" s="274"/>
      <c r="K9" s="272"/>
    </row>
    <row r="10" ht="15" customHeight="1">
      <c r="B10" s="275"/>
      <c r="C10" s="274"/>
      <c r="D10" s="274" t="s">
        <v>554</v>
      </c>
      <c r="E10" s="274"/>
      <c r="F10" s="274"/>
      <c r="G10" s="274"/>
      <c r="H10" s="274"/>
      <c r="I10" s="274"/>
      <c r="J10" s="274"/>
      <c r="K10" s="272"/>
    </row>
    <row r="11" ht="15" customHeight="1">
      <c r="B11" s="275"/>
      <c r="C11" s="276"/>
      <c r="D11" s="274" t="s">
        <v>555</v>
      </c>
      <c r="E11" s="274"/>
      <c r="F11" s="274"/>
      <c r="G11" s="274"/>
      <c r="H11" s="274"/>
      <c r="I11" s="274"/>
      <c r="J11" s="274"/>
      <c r="K11" s="272"/>
    </row>
    <row r="12" ht="12.75" customHeight="1">
      <c r="B12" s="275"/>
      <c r="C12" s="276"/>
      <c r="D12" s="276"/>
      <c r="E12" s="276"/>
      <c r="F12" s="276"/>
      <c r="G12" s="276"/>
      <c r="H12" s="276"/>
      <c r="I12" s="276"/>
      <c r="J12" s="276"/>
      <c r="K12" s="272"/>
    </row>
    <row r="13" ht="15" customHeight="1">
      <c r="B13" s="275"/>
      <c r="C13" s="276"/>
      <c r="D13" s="274" t="s">
        <v>556</v>
      </c>
      <c r="E13" s="274"/>
      <c r="F13" s="274"/>
      <c r="G13" s="274"/>
      <c r="H13" s="274"/>
      <c r="I13" s="274"/>
      <c r="J13" s="274"/>
      <c r="K13" s="272"/>
    </row>
    <row r="14" ht="15" customHeight="1">
      <c r="B14" s="275"/>
      <c r="C14" s="276"/>
      <c r="D14" s="274" t="s">
        <v>557</v>
      </c>
      <c r="E14" s="274"/>
      <c r="F14" s="274"/>
      <c r="G14" s="274"/>
      <c r="H14" s="274"/>
      <c r="I14" s="274"/>
      <c r="J14" s="274"/>
      <c r="K14" s="272"/>
    </row>
    <row r="15" ht="15" customHeight="1">
      <c r="B15" s="275"/>
      <c r="C15" s="276"/>
      <c r="D15" s="274" t="s">
        <v>558</v>
      </c>
      <c r="E15" s="274"/>
      <c r="F15" s="274"/>
      <c r="G15" s="274"/>
      <c r="H15" s="274"/>
      <c r="I15" s="274"/>
      <c r="J15" s="274"/>
      <c r="K15" s="272"/>
    </row>
    <row r="16" ht="15" customHeight="1">
      <c r="B16" s="275"/>
      <c r="C16" s="276"/>
      <c r="D16" s="276"/>
      <c r="E16" s="277" t="s">
        <v>77</v>
      </c>
      <c r="F16" s="274" t="s">
        <v>559</v>
      </c>
      <c r="G16" s="274"/>
      <c r="H16" s="274"/>
      <c r="I16" s="274"/>
      <c r="J16" s="274"/>
      <c r="K16" s="272"/>
    </row>
    <row r="17" ht="15" customHeight="1">
      <c r="B17" s="275"/>
      <c r="C17" s="276"/>
      <c r="D17" s="276"/>
      <c r="E17" s="277" t="s">
        <v>560</v>
      </c>
      <c r="F17" s="274" t="s">
        <v>561</v>
      </c>
      <c r="G17" s="274"/>
      <c r="H17" s="274"/>
      <c r="I17" s="274"/>
      <c r="J17" s="274"/>
      <c r="K17" s="272"/>
    </row>
    <row r="18" ht="15" customHeight="1">
      <c r="B18" s="275"/>
      <c r="C18" s="276"/>
      <c r="D18" s="276"/>
      <c r="E18" s="277" t="s">
        <v>562</v>
      </c>
      <c r="F18" s="274" t="s">
        <v>563</v>
      </c>
      <c r="G18" s="274"/>
      <c r="H18" s="274"/>
      <c r="I18" s="274"/>
      <c r="J18" s="274"/>
      <c r="K18" s="272"/>
    </row>
    <row r="19" ht="15" customHeight="1">
      <c r="B19" s="275"/>
      <c r="C19" s="276"/>
      <c r="D19" s="276"/>
      <c r="E19" s="277" t="s">
        <v>564</v>
      </c>
      <c r="F19" s="274" t="s">
        <v>565</v>
      </c>
      <c r="G19" s="274"/>
      <c r="H19" s="274"/>
      <c r="I19" s="274"/>
      <c r="J19" s="274"/>
      <c r="K19" s="272"/>
    </row>
    <row r="20" ht="15" customHeight="1">
      <c r="B20" s="275"/>
      <c r="C20" s="276"/>
      <c r="D20" s="276"/>
      <c r="E20" s="277" t="s">
        <v>566</v>
      </c>
      <c r="F20" s="274" t="s">
        <v>567</v>
      </c>
      <c r="G20" s="274"/>
      <c r="H20" s="274"/>
      <c r="I20" s="274"/>
      <c r="J20" s="274"/>
      <c r="K20" s="272"/>
    </row>
    <row r="21" ht="15" customHeight="1">
      <c r="B21" s="275"/>
      <c r="C21" s="276"/>
      <c r="D21" s="276"/>
      <c r="E21" s="277" t="s">
        <v>568</v>
      </c>
      <c r="F21" s="274" t="s">
        <v>569</v>
      </c>
      <c r="G21" s="274"/>
      <c r="H21" s="274"/>
      <c r="I21" s="274"/>
      <c r="J21" s="274"/>
      <c r="K21" s="272"/>
    </row>
    <row r="22" ht="12.75" customHeight="1">
      <c r="B22" s="275"/>
      <c r="C22" s="276"/>
      <c r="D22" s="276"/>
      <c r="E22" s="276"/>
      <c r="F22" s="276"/>
      <c r="G22" s="276"/>
      <c r="H22" s="276"/>
      <c r="I22" s="276"/>
      <c r="J22" s="276"/>
      <c r="K22" s="272"/>
    </row>
    <row r="23" ht="15" customHeight="1">
      <c r="B23" s="275"/>
      <c r="C23" s="274" t="s">
        <v>570</v>
      </c>
      <c r="D23" s="274"/>
      <c r="E23" s="274"/>
      <c r="F23" s="274"/>
      <c r="G23" s="274"/>
      <c r="H23" s="274"/>
      <c r="I23" s="274"/>
      <c r="J23" s="274"/>
      <c r="K23" s="272"/>
    </row>
    <row r="24" ht="15" customHeight="1">
      <c r="B24" s="275"/>
      <c r="C24" s="274" t="s">
        <v>571</v>
      </c>
      <c r="D24" s="274"/>
      <c r="E24" s="274"/>
      <c r="F24" s="274"/>
      <c r="G24" s="274"/>
      <c r="H24" s="274"/>
      <c r="I24" s="274"/>
      <c r="J24" s="274"/>
      <c r="K24" s="272"/>
    </row>
    <row r="25" ht="15" customHeight="1">
      <c r="B25" s="275"/>
      <c r="C25" s="274"/>
      <c r="D25" s="274" t="s">
        <v>572</v>
      </c>
      <c r="E25" s="274"/>
      <c r="F25" s="274"/>
      <c r="G25" s="274"/>
      <c r="H25" s="274"/>
      <c r="I25" s="274"/>
      <c r="J25" s="274"/>
      <c r="K25" s="272"/>
    </row>
    <row r="26" ht="15" customHeight="1">
      <c r="B26" s="275"/>
      <c r="C26" s="276"/>
      <c r="D26" s="274" t="s">
        <v>573</v>
      </c>
      <c r="E26" s="274"/>
      <c r="F26" s="274"/>
      <c r="G26" s="274"/>
      <c r="H26" s="274"/>
      <c r="I26" s="274"/>
      <c r="J26" s="274"/>
      <c r="K26" s="272"/>
    </row>
    <row r="27" ht="12.75" customHeight="1">
      <c r="B27" s="275"/>
      <c r="C27" s="276"/>
      <c r="D27" s="276"/>
      <c r="E27" s="276"/>
      <c r="F27" s="276"/>
      <c r="G27" s="276"/>
      <c r="H27" s="276"/>
      <c r="I27" s="276"/>
      <c r="J27" s="276"/>
      <c r="K27" s="272"/>
    </row>
    <row r="28" ht="15" customHeight="1">
      <c r="B28" s="275"/>
      <c r="C28" s="276"/>
      <c r="D28" s="274" t="s">
        <v>574</v>
      </c>
      <c r="E28" s="274"/>
      <c r="F28" s="274"/>
      <c r="G28" s="274"/>
      <c r="H28" s="274"/>
      <c r="I28" s="274"/>
      <c r="J28" s="274"/>
      <c r="K28" s="272"/>
    </row>
    <row r="29" ht="15" customHeight="1">
      <c r="B29" s="275"/>
      <c r="C29" s="276"/>
      <c r="D29" s="274" t="s">
        <v>575</v>
      </c>
      <c r="E29" s="274"/>
      <c r="F29" s="274"/>
      <c r="G29" s="274"/>
      <c r="H29" s="274"/>
      <c r="I29" s="274"/>
      <c r="J29" s="274"/>
      <c r="K29" s="272"/>
    </row>
    <row r="30" ht="12.75" customHeight="1">
      <c r="B30" s="275"/>
      <c r="C30" s="276"/>
      <c r="D30" s="276"/>
      <c r="E30" s="276"/>
      <c r="F30" s="276"/>
      <c r="G30" s="276"/>
      <c r="H30" s="276"/>
      <c r="I30" s="276"/>
      <c r="J30" s="276"/>
      <c r="K30" s="272"/>
    </row>
    <row r="31" ht="15" customHeight="1">
      <c r="B31" s="275"/>
      <c r="C31" s="276"/>
      <c r="D31" s="274" t="s">
        <v>576</v>
      </c>
      <c r="E31" s="274"/>
      <c r="F31" s="274"/>
      <c r="G31" s="274"/>
      <c r="H31" s="274"/>
      <c r="I31" s="274"/>
      <c r="J31" s="274"/>
      <c r="K31" s="272"/>
    </row>
    <row r="32" ht="15" customHeight="1">
      <c r="B32" s="275"/>
      <c r="C32" s="276"/>
      <c r="D32" s="274" t="s">
        <v>577</v>
      </c>
      <c r="E32" s="274"/>
      <c r="F32" s="274"/>
      <c r="G32" s="274"/>
      <c r="H32" s="274"/>
      <c r="I32" s="274"/>
      <c r="J32" s="274"/>
      <c r="K32" s="272"/>
    </row>
    <row r="33" ht="15" customHeight="1">
      <c r="B33" s="275"/>
      <c r="C33" s="276"/>
      <c r="D33" s="274" t="s">
        <v>578</v>
      </c>
      <c r="E33" s="274"/>
      <c r="F33" s="274"/>
      <c r="G33" s="274"/>
      <c r="H33" s="274"/>
      <c r="I33" s="274"/>
      <c r="J33" s="274"/>
      <c r="K33" s="272"/>
    </row>
    <row r="34" ht="15" customHeight="1">
      <c r="B34" s="275"/>
      <c r="C34" s="276"/>
      <c r="D34" s="274"/>
      <c r="E34" s="278" t="s">
        <v>174</v>
      </c>
      <c r="F34" s="274"/>
      <c r="G34" s="274" t="s">
        <v>579</v>
      </c>
      <c r="H34" s="274"/>
      <c r="I34" s="274"/>
      <c r="J34" s="274"/>
      <c r="K34" s="272"/>
    </row>
    <row r="35" ht="30.75" customHeight="1">
      <c r="B35" s="275"/>
      <c r="C35" s="276"/>
      <c r="D35" s="274"/>
      <c r="E35" s="278" t="s">
        <v>580</v>
      </c>
      <c r="F35" s="274"/>
      <c r="G35" s="274" t="s">
        <v>581</v>
      </c>
      <c r="H35" s="274"/>
      <c r="I35" s="274"/>
      <c r="J35" s="274"/>
      <c r="K35" s="272"/>
    </row>
    <row r="36" ht="15" customHeight="1">
      <c r="B36" s="275"/>
      <c r="C36" s="276"/>
      <c r="D36" s="274"/>
      <c r="E36" s="278" t="s">
        <v>54</v>
      </c>
      <c r="F36" s="274"/>
      <c r="G36" s="274" t="s">
        <v>582</v>
      </c>
      <c r="H36" s="274"/>
      <c r="I36" s="274"/>
      <c r="J36" s="274"/>
      <c r="K36" s="272"/>
    </row>
    <row r="37" ht="15" customHeight="1">
      <c r="B37" s="275"/>
      <c r="C37" s="276"/>
      <c r="D37" s="274"/>
      <c r="E37" s="278" t="s">
        <v>175</v>
      </c>
      <c r="F37" s="274"/>
      <c r="G37" s="274" t="s">
        <v>583</v>
      </c>
      <c r="H37" s="274"/>
      <c r="I37" s="274"/>
      <c r="J37" s="274"/>
      <c r="K37" s="272"/>
    </row>
    <row r="38" ht="15" customHeight="1">
      <c r="B38" s="275"/>
      <c r="C38" s="276"/>
      <c r="D38" s="274"/>
      <c r="E38" s="278" t="s">
        <v>176</v>
      </c>
      <c r="F38" s="274"/>
      <c r="G38" s="274" t="s">
        <v>584</v>
      </c>
      <c r="H38" s="274"/>
      <c r="I38" s="274"/>
      <c r="J38" s="274"/>
      <c r="K38" s="272"/>
    </row>
    <row r="39" ht="15" customHeight="1">
      <c r="B39" s="275"/>
      <c r="C39" s="276"/>
      <c r="D39" s="274"/>
      <c r="E39" s="278" t="s">
        <v>177</v>
      </c>
      <c r="F39" s="274"/>
      <c r="G39" s="274" t="s">
        <v>585</v>
      </c>
      <c r="H39" s="274"/>
      <c r="I39" s="274"/>
      <c r="J39" s="274"/>
      <c r="K39" s="272"/>
    </row>
    <row r="40" ht="15" customHeight="1">
      <c r="B40" s="275"/>
      <c r="C40" s="276"/>
      <c r="D40" s="274"/>
      <c r="E40" s="278" t="s">
        <v>586</v>
      </c>
      <c r="F40" s="274"/>
      <c r="G40" s="274" t="s">
        <v>587</v>
      </c>
      <c r="H40" s="274"/>
      <c r="I40" s="274"/>
      <c r="J40" s="274"/>
      <c r="K40" s="272"/>
    </row>
    <row r="41" ht="15" customHeight="1">
      <c r="B41" s="275"/>
      <c r="C41" s="276"/>
      <c r="D41" s="274"/>
      <c r="E41" s="278"/>
      <c r="F41" s="274"/>
      <c r="G41" s="274" t="s">
        <v>588</v>
      </c>
      <c r="H41" s="274"/>
      <c r="I41" s="274"/>
      <c r="J41" s="274"/>
      <c r="K41" s="272"/>
    </row>
    <row r="42" ht="15" customHeight="1">
      <c r="B42" s="275"/>
      <c r="C42" s="276"/>
      <c r="D42" s="274"/>
      <c r="E42" s="278" t="s">
        <v>589</v>
      </c>
      <c r="F42" s="274"/>
      <c r="G42" s="274" t="s">
        <v>590</v>
      </c>
      <c r="H42" s="274"/>
      <c r="I42" s="274"/>
      <c r="J42" s="274"/>
      <c r="K42" s="272"/>
    </row>
    <row r="43" ht="15" customHeight="1">
      <c r="B43" s="275"/>
      <c r="C43" s="276"/>
      <c r="D43" s="274"/>
      <c r="E43" s="278" t="s">
        <v>179</v>
      </c>
      <c r="F43" s="274"/>
      <c r="G43" s="274" t="s">
        <v>591</v>
      </c>
      <c r="H43" s="274"/>
      <c r="I43" s="274"/>
      <c r="J43" s="274"/>
      <c r="K43" s="272"/>
    </row>
    <row r="44" ht="12.75" customHeight="1">
      <c r="B44" s="275"/>
      <c r="C44" s="276"/>
      <c r="D44" s="274"/>
      <c r="E44" s="274"/>
      <c r="F44" s="274"/>
      <c r="G44" s="274"/>
      <c r="H44" s="274"/>
      <c r="I44" s="274"/>
      <c r="J44" s="274"/>
      <c r="K44" s="272"/>
    </row>
    <row r="45" ht="15" customHeight="1">
      <c r="B45" s="275"/>
      <c r="C45" s="276"/>
      <c r="D45" s="274" t="s">
        <v>592</v>
      </c>
      <c r="E45" s="274"/>
      <c r="F45" s="274"/>
      <c r="G45" s="274"/>
      <c r="H45" s="274"/>
      <c r="I45" s="274"/>
      <c r="J45" s="274"/>
      <c r="K45" s="272"/>
    </row>
    <row r="46" ht="15" customHeight="1">
      <c r="B46" s="275"/>
      <c r="C46" s="276"/>
      <c r="D46" s="276"/>
      <c r="E46" s="274" t="s">
        <v>593</v>
      </c>
      <c r="F46" s="274"/>
      <c r="G46" s="274"/>
      <c r="H46" s="274"/>
      <c r="I46" s="274"/>
      <c r="J46" s="274"/>
      <c r="K46" s="272"/>
    </row>
    <row r="47" ht="15" customHeight="1">
      <c r="B47" s="275"/>
      <c r="C47" s="276"/>
      <c r="D47" s="276"/>
      <c r="E47" s="274" t="s">
        <v>594</v>
      </c>
      <c r="F47" s="274"/>
      <c r="G47" s="274"/>
      <c r="H47" s="274"/>
      <c r="I47" s="274"/>
      <c r="J47" s="274"/>
      <c r="K47" s="272"/>
    </row>
    <row r="48" ht="15" customHeight="1">
      <c r="B48" s="275"/>
      <c r="C48" s="276"/>
      <c r="D48" s="276"/>
      <c r="E48" s="274" t="s">
        <v>595</v>
      </c>
      <c r="F48" s="274"/>
      <c r="G48" s="274"/>
      <c r="H48" s="274"/>
      <c r="I48" s="274"/>
      <c r="J48" s="274"/>
      <c r="K48" s="272"/>
    </row>
    <row r="49" ht="15" customHeight="1">
      <c r="B49" s="275"/>
      <c r="C49" s="276"/>
      <c r="D49" s="274" t="s">
        <v>596</v>
      </c>
      <c r="E49" s="274"/>
      <c r="F49" s="274"/>
      <c r="G49" s="274"/>
      <c r="H49" s="274"/>
      <c r="I49" s="274"/>
      <c r="J49" s="274"/>
      <c r="K49" s="272"/>
    </row>
    <row r="50" ht="25.5" customHeight="1">
      <c r="B50" s="270"/>
      <c r="C50" s="271" t="s">
        <v>597</v>
      </c>
      <c r="D50" s="271"/>
      <c r="E50" s="271"/>
      <c r="F50" s="271"/>
      <c r="G50" s="271"/>
      <c r="H50" s="271"/>
      <c r="I50" s="271"/>
      <c r="J50" s="271"/>
      <c r="K50" s="272"/>
    </row>
    <row r="51" ht="5.25" customHeight="1">
      <c r="B51" s="270"/>
      <c r="C51" s="273"/>
      <c r="D51" s="273"/>
      <c r="E51" s="273"/>
      <c r="F51" s="273"/>
      <c r="G51" s="273"/>
      <c r="H51" s="273"/>
      <c r="I51" s="273"/>
      <c r="J51" s="273"/>
      <c r="K51" s="272"/>
    </row>
    <row r="52" ht="15" customHeight="1">
      <c r="B52" s="270"/>
      <c r="C52" s="274" t="s">
        <v>598</v>
      </c>
      <c r="D52" s="274"/>
      <c r="E52" s="274"/>
      <c r="F52" s="274"/>
      <c r="G52" s="274"/>
      <c r="H52" s="274"/>
      <c r="I52" s="274"/>
      <c r="J52" s="274"/>
      <c r="K52" s="272"/>
    </row>
    <row r="53" ht="15" customHeight="1">
      <c r="B53" s="270"/>
      <c r="C53" s="274" t="s">
        <v>599</v>
      </c>
      <c r="D53" s="274"/>
      <c r="E53" s="274"/>
      <c r="F53" s="274"/>
      <c r="G53" s="274"/>
      <c r="H53" s="274"/>
      <c r="I53" s="274"/>
      <c r="J53" s="274"/>
      <c r="K53" s="272"/>
    </row>
    <row r="54" ht="12.75" customHeight="1">
      <c r="B54" s="270"/>
      <c r="C54" s="274"/>
      <c r="D54" s="274"/>
      <c r="E54" s="274"/>
      <c r="F54" s="274"/>
      <c r="G54" s="274"/>
      <c r="H54" s="274"/>
      <c r="I54" s="274"/>
      <c r="J54" s="274"/>
      <c r="K54" s="272"/>
    </row>
    <row r="55" ht="15" customHeight="1">
      <c r="B55" s="270"/>
      <c r="C55" s="274" t="s">
        <v>600</v>
      </c>
      <c r="D55" s="274"/>
      <c r="E55" s="274"/>
      <c r="F55" s="274"/>
      <c r="G55" s="274"/>
      <c r="H55" s="274"/>
      <c r="I55" s="274"/>
      <c r="J55" s="274"/>
      <c r="K55" s="272"/>
    </row>
    <row r="56" ht="15" customHeight="1">
      <c r="B56" s="270"/>
      <c r="C56" s="276"/>
      <c r="D56" s="274" t="s">
        <v>601</v>
      </c>
      <c r="E56" s="274"/>
      <c r="F56" s="274"/>
      <c r="G56" s="274"/>
      <c r="H56" s="274"/>
      <c r="I56" s="274"/>
      <c r="J56" s="274"/>
      <c r="K56" s="272"/>
    </row>
    <row r="57" ht="15" customHeight="1">
      <c r="B57" s="270"/>
      <c r="C57" s="276"/>
      <c r="D57" s="274" t="s">
        <v>602</v>
      </c>
      <c r="E57" s="274"/>
      <c r="F57" s="274"/>
      <c r="G57" s="274"/>
      <c r="H57" s="274"/>
      <c r="I57" s="274"/>
      <c r="J57" s="274"/>
      <c r="K57" s="272"/>
    </row>
    <row r="58" ht="15" customHeight="1">
      <c r="B58" s="270"/>
      <c r="C58" s="276"/>
      <c r="D58" s="274" t="s">
        <v>603</v>
      </c>
      <c r="E58" s="274"/>
      <c r="F58" s="274"/>
      <c r="G58" s="274"/>
      <c r="H58" s="274"/>
      <c r="I58" s="274"/>
      <c r="J58" s="274"/>
      <c r="K58" s="272"/>
    </row>
    <row r="59" ht="15" customHeight="1">
      <c r="B59" s="270"/>
      <c r="C59" s="276"/>
      <c r="D59" s="274" t="s">
        <v>604</v>
      </c>
      <c r="E59" s="274"/>
      <c r="F59" s="274"/>
      <c r="G59" s="274"/>
      <c r="H59" s="274"/>
      <c r="I59" s="274"/>
      <c r="J59" s="274"/>
      <c r="K59" s="272"/>
    </row>
    <row r="60" ht="15" customHeight="1">
      <c r="B60" s="270"/>
      <c r="C60" s="276"/>
      <c r="D60" s="279" t="s">
        <v>605</v>
      </c>
      <c r="E60" s="279"/>
      <c r="F60" s="279"/>
      <c r="G60" s="279"/>
      <c r="H60" s="279"/>
      <c r="I60" s="279"/>
      <c r="J60" s="279"/>
      <c r="K60" s="272"/>
    </row>
    <row r="61" ht="15" customHeight="1">
      <c r="B61" s="270"/>
      <c r="C61" s="276"/>
      <c r="D61" s="274" t="s">
        <v>606</v>
      </c>
      <c r="E61" s="274"/>
      <c r="F61" s="274"/>
      <c r="G61" s="274"/>
      <c r="H61" s="274"/>
      <c r="I61" s="274"/>
      <c r="J61" s="274"/>
      <c r="K61" s="272"/>
    </row>
    <row r="62" ht="12.75" customHeight="1">
      <c r="B62" s="270"/>
      <c r="C62" s="276"/>
      <c r="D62" s="276"/>
      <c r="E62" s="280"/>
      <c r="F62" s="276"/>
      <c r="G62" s="276"/>
      <c r="H62" s="276"/>
      <c r="I62" s="276"/>
      <c r="J62" s="276"/>
      <c r="K62" s="272"/>
    </row>
    <row r="63" ht="15" customHeight="1">
      <c r="B63" s="270"/>
      <c r="C63" s="276"/>
      <c r="D63" s="274" t="s">
        <v>607</v>
      </c>
      <c r="E63" s="274"/>
      <c r="F63" s="274"/>
      <c r="G63" s="274"/>
      <c r="H63" s="274"/>
      <c r="I63" s="274"/>
      <c r="J63" s="274"/>
      <c r="K63" s="272"/>
    </row>
    <row r="64" ht="15" customHeight="1">
      <c r="B64" s="270"/>
      <c r="C64" s="276"/>
      <c r="D64" s="279" t="s">
        <v>608</v>
      </c>
      <c r="E64" s="279"/>
      <c r="F64" s="279"/>
      <c r="G64" s="279"/>
      <c r="H64" s="279"/>
      <c r="I64" s="279"/>
      <c r="J64" s="279"/>
      <c r="K64" s="272"/>
    </row>
    <row r="65" ht="15" customHeight="1">
      <c r="B65" s="270"/>
      <c r="C65" s="276"/>
      <c r="D65" s="274" t="s">
        <v>609</v>
      </c>
      <c r="E65" s="274"/>
      <c r="F65" s="274"/>
      <c r="G65" s="274"/>
      <c r="H65" s="274"/>
      <c r="I65" s="274"/>
      <c r="J65" s="274"/>
      <c r="K65" s="272"/>
    </row>
    <row r="66" ht="15" customHeight="1">
      <c r="B66" s="270"/>
      <c r="C66" s="276"/>
      <c r="D66" s="274" t="s">
        <v>610</v>
      </c>
      <c r="E66" s="274"/>
      <c r="F66" s="274"/>
      <c r="G66" s="274"/>
      <c r="H66" s="274"/>
      <c r="I66" s="274"/>
      <c r="J66" s="274"/>
      <c r="K66" s="272"/>
    </row>
    <row r="67" ht="15" customHeight="1">
      <c r="B67" s="270"/>
      <c r="C67" s="276"/>
      <c r="D67" s="274" t="s">
        <v>611</v>
      </c>
      <c r="E67" s="274"/>
      <c r="F67" s="274"/>
      <c r="G67" s="274"/>
      <c r="H67" s="274"/>
      <c r="I67" s="274"/>
      <c r="J67" s="274"/>
      <c r="K67" s="272"/>
    </row>
    <row r="68" ht="15" customHeight="1">
      <c r="B68" s="270"/>
      <c r="C68" s="276"/>
      <c r="D68" s="274" t="s">
        <v>612</v>
      </c>
      <c r="E68" s="274"/>
      <c r="F68" s="274"/>
      <c r="G68" s="274"/>
      <c r="H68" s="274"/>
      <c r="I68" s="274"/>
      <c r="J68" s="274"/>
      <c r="K68" s="272"/>
    </row>
    <row r="69" ht="12.75" customHeight="1">
      <c r="B69" s="281"/>
      <c r="C69" s="282"/>
      <c r="D69" s="282"/>
      <c r="E69" s="282"/>
      <c r="F69" s="282"/>
      <c r="G69" s="282"/>
      <c r="H69" s="282"/>
      <c r="I69" s="282"/>
      <c r="J69" s="282"/>
      <c r="K69" s="283"/>
    </row>
    <row r="70" ht="18.75" customHeight="1">
      <c r="B70" s="284"/>
      <c r="C70" s="284"/>
      <c r="D70" s="284"/>
      <c r="E70" s="284"/>
      <c r="F70" s="284"/>
      <c r="G70" s="284"/>
      <c r="H70" s="284"/>
      <c r="I70" s="284"/>
      <c r="J70" s="284"/>
      <c r="K70" s="285"/>
    </row>
    <row r="71" ht="18.75" customHeight="1">
      <c r="B71" s="285"/>
      <c r="C71" s="285"/>
      <c r="D71" s="285"/>
      <c r="E71" s="285"/>
      <c r="F71" s="285"/>
      <c r="G71" s="285"/>
      <c r="H71" s="285"/>
      <c r="I71" s="285"/>
      <c r="J71" s="285"/>
      <c r="K71" s="285"/>
    </row>
    <row r="72" ht="7.5" customHeight="1">
      <c r="B72" s="286"/>
      <c r="C72" s="287"/>
      <c r="D72" s="287"/>
      <c r="E72" s="287"/>
      <c r="F72" s="287"/>
      <c r="G72" s="287"/>
      <c r="H72" s="287"/>
      <c r="I72" s="287"/>
      <c r="J72" s="287"/>
      <c r="K72" s="288"/>
    </row>
    <row r="73" ht="45" customHeight="1">
      <c r="B73" s="289"/>
      <c r="C73" s="290" t="s">
        <v>84</v>
      </c>
      <c r="D73" s="290"/>
      <c r="E73" s="290"/>
      <c r="F73" s="290"/>
      <c r="G73" s="290"/>
      <c r="H73" s="290"/>
      <c r="I73" s="290"/>
      <c r="J73" s="290"/>
      <c r="K73" s="291"/>
    </row>
    <row r="74" ht="17.25" customHeight="1">
      <c r="B74" s="289"/>
      <c r="C74" s="292" t="s">
        <v>613</v>
      </c>
      <c r="D74" s="292"/>
      <c r="E74" s="292"/>
      <c r="F74" s="292" t="s">
        <v>614</v>
      </c>
      <c r="G74" s="293"/>
      <c r="H74" s="292" t="s">
        <v>175</v>
      </c>
      <c r="I74" s="292" t="s">
        <v>58</v>
      </c>
      <c r="J74" s="292" t="s">
        <v>615</v>
      </c>
      <c r="K74" s="291"/>
    </row>
    <row r="75" ht="17.25" customHeight="1">
      <c r="B75" s="289"/>
      <c r="C75" s="294" t="s">
        <v>616</v>
      </c>
      <c r="D75" s="294"/>
      <c r="E75" s="294"/>
      <c r="F75" s="295" t="s">
        <v>617</v>
      </c>
      <c r="G75" s="296"/>
      <c r="H75" s="294"/>
      <c r="I75" s="294"/>
      <c r="J75" s="294" t="s">
        <v>618</v>
      </c>
      <c r="K75" s="291"/>
    </row>
    <row r="76" ht="5.25" customHeight="1">
      <c r="B76" s="289"/>
      <c r="C76" s="297"/>
      <c r="D76" s="297"/>
      <c r="E76" s="297"/>
      <c r="F76" s="297"/>
      <c r="G76" s="298"/>
      <c r="H76" s="297"/>
      <c r="I76" s="297"/>
      <c r="J76" s="297"/>
      <c r="K76" s="291"/>
    </row>
    <row r="77" ht="15" customHeight="1">
      <c r="B77" s="289"/>
      <c r="C77" s="278" t="s">
        <v>54</v>
      </c>
      <c r="D77" s="297"/>
      <c r="E77" s="297"/>
      <c r="F77" s="299" t="s">
        <v>619</v>
      </c>
      <c r="G77" s="298"/>
      <c r="H77" s="278" t="s">
        <v>620</v>
      </c>
      <c r="I77" s="278" t="s">
        <v>621</v>
      </c>
      <c r="J77" s="278">
        <v>20</v>
      </c>
      <c r="K77" s="291"/>
    </row>
    <row r="78" ht="15" customHeight="1">
      <c r="B78" s="289"/>
      <c r="C78" s="278" t="s">
        <v>622</v>
      </c>
      <c r="D78" s="278"/>
      <c r="E78" s="278"/>
      <c r="F78" s="299" t="s">
        <v>619</v>
      </c>
      <c r="G78" s="298"/>
      <c r="H78" s="278" t="s">
        <v>623</v>
      </c>
      <c r="I78" s="278" t="s">
        <v>621</v>
      </c>
      <c r="J78" s="278">
        <v>120</v>
      </c>
      <c r="K78" s="291"/>
    </row>
    <row r="79" ht="15" customHeight="1">
      <c r="B79" s="300"/>
      <c r="C79" s="278" t="s">
        <v>624</v>
      </c>
      <c r="D79" s="278"/>
      <c r="E79" s="278"/>
      <c r="F79" s="299" t="s">
        <v>625</v>
      </c>
      <c r="G79" s="298"/>
      <c r="H79" s="278" t="s">
        <v>626</v>
      </c>
      <c r="I79" s="278" t="s">
        <v>621</v>
      </c>
      <c r="J79" s="278">
        <v>50</v>
      </c>
      <c r="K79" s="291"/>
    </row>
    <row r="80" ht="15" customHeight="1">
      <c r="B80" s="300"/>
      <c r="C80" s="278" t="s">
        <v>627</v>
      </c>
      <c r="D80" s="278"/>
      <c r="E80" s="278"/>
      <c r="F80" s="299" t="s">
        <v>619</v>
      </c>
      <c r="G80" s="298"/>
      <c r="H80" s="278" t="s">
        <v>628</v>
      </c>
      <c r="I80" s="278" t="s">
        <v>629</v>
      </c>
      <c r="J80" s="278"/>
      <c r="K80" s="291"/>
    </row>
    <row r="81" ht="15" customHeight="1">
      <c r="B81" s="300"/>
      <c r="C81" s="301" t="s">
        <v>630</v>
      </c>
      <c r="D81" s="301"/>
      <c r="E81" s="301"/>
      <c r="F81" s="302" t="s">
        <v>625</v>
      </c>
      <c r="G81" s="301"/>
      <c r="H81" s="301" t="s">
        <v>631</v>
      </c>
      <c r="I81" s="301" t="s">
        <v>621</v>
      </c>
      <c r="J81" s="301">
        <v>15</v>
      </c>
      <c r="K81" s="291"/>
    </row>
    <row r="82" ht="15" customHeight="1">
      <c r="B82" s="300"/>
      <c r="C82" s="301" t="s">
        <v>632</v>
      </c>
      <c r="D82" s="301"/>
      <c r="E82" s="301"/>
      <c r="F82" s="302" t="s">
        <v>625</v>
      </c>
      <c r="G82" s="301"/>
      <c r="H82" s="301" t="s">
        <v>633</v>
      </c>
      <c r="I82" s="301" t="s">
        <v>621</v>
      </c>
      <c r="J82" s="301">
        <v>15</v>
      </c>
      <c r="K82" s="291"/>
    </row>
    <row r="83" ht="15" customHeight="1">
      <c r="B83" s="300"/>
      <c r="C83" s="301" t="s">
        <v>634</v>
      </c>
      <c r="D83" s="301"/>
      <c r="E83" s="301"/>
      <c r="F83" s="302" t="s">
        <v>625</v>
      </c>
      <c r="G83" s="301"/>
      <c r="H83" s="301" t="s">
        <v>635</v>
      </c>
      <c r="I83" s="301" t="s">
        <v>621</v>
      </c>
      <c r="J83" s="301">
        <v>20</v>
      </c>
      <c r="K83" s="291"/>
    </row>
    <row r="84" ht="15" customHeight="1">
      <c r="B84" s="300"/>
      <c r="C84" s="301" t="s">
        <v>636</v>
      </c>
      <c r="D84" s="301"/>
      <c r="E84" s="301"/>
      <c r="F84" s="302" t="s">
        <v>625</v>
      </c>
      <c r="G84" s="301"/>
      <c r="H84" s="301" t="s">
        <v>637</v>
      </c>
      <c r="I84" s="301" t="s">
        <v>621</v>
      </c>
      <c r="J84" s="301">
        <v>20</v>
      </c>
      <c r="K84" s="291"/>
    </row>
    <row r="85" ht="15" customHeight="1">
      <c r="B85" s="300"/>
      <c r="C85" s="278" t="s">
        <v>638</v>
      </c>
      <c r="D85" s="278"/>
      <c r="E85" s="278"/>
      <c r="F85" s="299" t="s">
        <v>625</v>
      </c>
      <c r="G85" s="298"/>
      <c r="H85" s="278" t="s">
        <v>639</v>
      </c>
      <c r="I85" s="278" t="s">
        <v>621</v>
      </c>
      <c r="J85" s="278">
        <v>50</v>
      </c>
      <c r="K85" s="291"/>
    </row>
    <row r="86" ht="15" customHeight="1">
      <c r="B86" s="300"/>
      <c r="C86" s="278" t="s">
        <v>640</v>
      </c>
      <c r="D86" s="278"/>
      <c r="E86" s="278"/>
      <c r="F86" s="299" t="s">
        <v>625</v>
      </c>
      <c r="G86" s="298"/>
      <c r="H86" s="278" t="s">
        <v>641</v>
      </c>
      <c r="I86" s="278" t="s">
        <v>621</v>
      </c>
      <c r="J86" s="278">
        <v>20</v>
      </c>
      <c r="K86" s="291"/>
    </row>
    <row r="87" ht="15" customHeight="1">
      <c r="B87" s="300"/>
      <c r="C87" s="278" t="s">
        <v>642</v>
      </c>
      <c r="D87" s="278"/>
      <c r="E87" s="278"/>
      <c r="F87" s="299" t="s">
        <v>625</v>
      </c>
      <c r="G87" s="298"/>
      <c r="H87" s="278" t="s">
        <v>643</v>
      </c>
      <c r="I87" s="278" t="s">
        <v>621</v>
      </c>
      <c r="J87" s="278">
        <v>20</v>
      </c>
      <c r="K87" s="291"/>
    </row>
    <row r="88" ht="15" customHeight="1">
      <c r="B88" s="300"/>
      <c r="C88" s="278" t="s">
        <v>644</v>
      </c>
      <c r="D88" s="278"/>
      <c r="E88" s="278"/>
      <c r="F88" s="299" t="s">
        <v>625</v>
      </c>
      <c r="G88" s="298"/>
      <c r="H88" s="278" t="s">
        <v>645</v>
      </c>
      <c r="I88" s="278" t="s">
        <v>621</v>
      </c>
      <c r="J88" s="278">
        <v>50</v>
      </c>
      <c r="K88" s="291"/>
    </row>
    <row r="89" ht="15" customHeight="1">
      <c r="B89" s="300"/>
      <c r="C89" s="278" t="s">
        <v>646</v>
      </c>
      <c r="D89" s="278"/>
      <c r="E89" s="278"/>
      <c r="F89" s="299" t="s">
        <v>625</v>
      </c>
      <c r="G89" s="298"/>
      <c r="H89" s="278" t="s">
        <v>646</v>
      </c>
      <c r="I89" s="278" t="s">
        <v>621</v>
      </c>
      <c r="J89" s="278">
        <v>50</v>
      </c>
      <c r="K89" s="291"/>
    </row>
    <row r="90" ht="15" customHeight="1">
      <c r="B90" s="300"/>
      <c r="C90" s="278" t="s">
        <v>180</v>
      </c>
      <c r="D90" s="278"/>
      <c r="E90" s="278"/>
      <c r="F90" s="299" t="s">
        <v>625</v>
      </c>
      <c r="G90" s="298"/>
      <c r="H90" s="278" t="s">
        <v>647</v>
      </c>
      <c r="I90" s="278" t="s">
        <v>621</v>
      </c>
      <c r="J90" s="278">
        <v>255</v>
      </c>
      <c r="K90" s="291"/>
    </row>
    <row r="91" ht="15" customHeight="1">
      <c r="B91" s="300"/>
      <c r="C91" s="278" t="s">
        <v>648</v>
      </c>
      <c r="D91" s="278"/>
      <c r="E91" s="278"/>
      <c r="F91" s="299" t="s">
        <v>619</v>
      </c>
      <c r="G91" s="298"/>
      <c r="H91" s="278" t="s">
        <v>649</v>
      </c>
      <c r="I91" s="278" t="s">
        <v>650</v>
      </c>
      <c r="J91" s="278"/>
      <c r="K91" s="291"/>
    </row>
    <row r="92" ht="15" customHeight="1">
      <c r="B92" s="300"/>
      <c r="C92" s="278" t="s">
        <v>651</v>
      </c>
      <c r="D92" s="278"/>
      <c r="E92" s="278"/>
      <c r="F92" s="299" t="s">
        <v>619</v>
      </c>
      <c r="G92" s="298"/>
      <c r="H92" s="278" t="s">
        <v>652</v>
      </c>
      <c r="I92" s="278" t="s">
        <v>653</v>
      </c>
      <c r="J92" s="278"/>
      <c r="K92" s="291"/>
    </row>
    <row r="93" ht="15" customHeight="1">
      <c r="B93" s="300"/>
      <c r="C93" s="278" t="s">
        <v>654</v>
      </c>
      <c r="D93" s="278"/>
      <c r="E93" s="278"/>
      <c r="F93" s="299" t="s">
        <v>619</v>
      </c>
      <c r="G93" s="298"/>
      <c r="H93" s="278" t="s">
        <v>654</v>
      </c>
      <c r="I93" s="278" t="s">
        <v>653</v>
      </c>
      <c r="J93" s="278"/>
      <c r="K93" s="291"/>
    </row>
    <row r="94" ht="15" customHeight="1">
      <c r="B94" s="300"/>
      <c r="C94" s="278" t="s">
        <v>39</v>
      </c>
      <c r="D94" s="278"/>
      <c r="E94" s="278"/>
      <c r="F94" s="299" t="s">
        <v>619</v>
      </c>
      <c r="G94" s="298"/>
      <c r="H94" s="278" t="s">
        <v>655</v>
      </c>
      <c r="I94" s="278" t="s">
        <v>653</v>
      </c>
      <c r="J94" s="278"/>
      <c r="K94" s="291"/>
    </row>
    <row r="95" ht="15" customHeight="1">
      <c r="B95" s="300"/>
      <c r="C95" s="278" t="s">
        <v>49</v>
      </c>
      <c r="D95" s="278"/>
      <c r="E95" s="278"/>
      <c r="F95" s="299" t="s">
        <v>619</v>
      </c>
      <c r="G95" s="298"/>
      <c r="H95" s="278" t="s">
        <v>656</v>
      </c>
      <c r="I95" s="278" t="s">
        <v>653</v>
      </c>
      <c r="J95" s="278"/>
      <c r="K95" s="291"/>
    </row>
    <row r="96" ht="15" customHeight="1">
      <c r="B96" s="303"/>
      <c r="C96" s="304"/>
      <c r="D96" s="304"/>
      <c r="E96" s="304"/>
      <c r="F96" s="304"/>
      <c r="G96" s="304"/>
      <c r="H96" s="304"/>
      <c r="I96" s="304"/>
      <c r="J96" s="304"/>
      <c r="K96" s="305"/>
    </row>
    <row r="97" ht="18.75" customHeight="1">
      <c r="B97" s="306"/>
      <c r="C97" s="307"/>
      <c r="D97" s="307"/>
      <c r="E97" s="307"/>
      <c r="F97" s="307"/>
      <c r="G97" s="307"/>
      <c r="H97" s="307"/>
      <c r="I97" s="307"/>
      <c r="J97" s="307"/>
      <c r="K97" s="306"/>
    </row>
    <row r="98" ht="18.75" customHeight="1">
      <c r="B98" s="285"/>
      <c r="C98" s="285"/>
      <c r="D98" s="285"/>
      <c r="E98" s="285"/>
      <c r="F98" s="285"/>
      <c r="G98" s="285"/>
      <c r="H98" s="285"/>
      <c r="I98" s="285"/>
      <c r="J98" s="285"/>
      <c r="K98" s="285"/>
    </row>
    <row r="99" ht="7.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8"/>
    </row>
    <row r="100" ht="45" customHeight="1">
      <c r="B100" s="289"/>
      <c r="C100" s="290" t="s">
        <v>657</v>
      </c>
      <c r="D100" s="290"/>
      <c r="E100" s="290"/>
      <c r="F100" s="290"/>
      <c r="G100" s="290"/>
      <c r="H100" s="290"/>
      <c r="I100" s="290"/>
      <c r="J100" s="290"/>
      <c r="K100" s="291"/>
    </row>
    <row r="101" ht="17.25" customHeight="1">
      <c r="B101" s="289"/>
      <c r="C101" s="292" t="s">
        <v>613</v>
      </c>
      <c r="D101" s="292"/>
      <c r="E101" s="292"/>
      <c r="F101" s="292" t="s">
        <v>614</v>
      </c>
      <c r="G101" s="293"/>
      <c r="H101" s="292" t="s">
        <v>175</v>
      </c>
      <c r="I101" s="292" t="s">
        <v>58</v>
      </c>
      <c r="J101" s="292" t="s">
        <v>615</v>
      </c>
      <c r="K101" s="291"/>
    </row>
    <row r="102" ht="17.25" customHeight="1">
      <c r="B102" s="289"/>
      <c r="C102" s="294" t="s">
        <v>616</v>
      </c>
      <c r="D102" s="294"/>
      <c r="E102" s="294"/>
      <c r="F102" s="295" t="s">
        <v>617</v>
      </c>
      <c r="G102" s="296"/>
      <c r="H102" s="294"/>
      <c r="I102" s="294"/>
      <c r="J102" s="294" t="s">
        <v>618</v>
      </c>
      <c r="K102" s="291"/>
    </row>
    <row r="103" ht="5.25" customHeight="1">
      <c r="B103" s="289"/>
      <c r="C103" s="292"/>
      <c r="D103" s="292"/>
      <c r="E103" s="292"/>
      <c r="F103" s="292"/>
      <c r="G103" s="308"/>
      <c r="H103" s="292"/>
      <c r="I103" s="292"/>
      <c r="J103" s="292"/>
      <c r="K103" s="291"/>
    </row>
    <row r="104" ht="15" customHeight="1">
      <c r="B104" s="289"/>
      <c r="C104" s="278" t="s">
        <v>54</v>
      </c>
      <c r="D104" s="297"/>
      <c r="E104" s="297"/>
      <c r="F104" s="299" t="s">
        <v>619</v>
      </c>
      <c r="G104" s="308"/>
      <c r="H104" s="278" t="s">
        <v>658</v>
      </c>
      <c r="I104" s="278" t="s">
        <v>621</v>
      </c>
      <c r="J104" s="278">
        <v>20</v>
      </c>
      <c r="K104" s="291"/>
    </row>
    <row r="105" ht="15" customHeight="1">
      <c r="B105" s="289"/>
      <c r="C105" s="278" t="s">
        <v>622</v>
      </c>
      <c r="D105" s="278"/>
      <c r="E105" s="278"/>
      <c r="F105" s="299" t="s">
        <v>619</v>
      </c>
      <c r="G105" s="278"/>
      <c r="H105" s="278" t="s">
        <v>658</v>
      </c>
      <c r="I105" s="278" t="s">
        <v>621</v>
      </c>
      <c r="J105" s="278">
        <v>120</v>
      </c>
      <c r="K105" s="291"/>
    </row>
    <row r="106" ht="15" customHeight="1">
      <c r="B106" s="300"/>
      <c r="C106" s="278" t="s">
        <v>624</v>
      </c>
      <c r="D106" s="278"/>
      <c r="E106" s="278"/>
      <c r="F106" s="299" t="s">
        <v>625</v>
      </c>
      <c r="G106" s="278"/>
      <c r="H106" s="278" t="s">
        <v>658</v>
      </c>
      <c r="I106" s="278" t="s">
        <v>621</v>
      </c>
      <c r="J106" s="278">
        <v>50</v>
      </c>
      <c r="K106" s="291"/>
    </row>
    <row r="107" ht="15" customHeight="1">
      <c r="B107" s="300"/>
      <c r="C107" s="278" t="s">
        <v>627</v>
      </c>
      <c r="D107" s="278"/>
      <c r="E107" s="278"/>
      <c r="F107" s="299" t="s">
        <v>619</v>
      </c>
      <c r="G107" s="278"/>
      <c r="H107" s="278" t="s">
        <v>658</v>
      </c>
      <c r="I107" s="278" t="s">
        <v>629</v>
      </c>
      <c r="J107" s="278"/>
      <c r="K107" s="291"/>
    </row>
    <row r="108" ht="15" customHeight="1">
      <c r="B108" s="300"/>
      <c r="C108" s="278" t="s">
        <v>638</v>
      </c>
      <c r="D108" s="278"/>
      <c r="E108" s="278"/>
      <c r="F108" s="299" t="s">
        <v>625</v>
      </c>
      <c r="G108" s="278"/>
      <c r="H108" s="278" t="s">
        <v>658</v>
      </c>
      <c r="I108" s="278" t="s">
        <v>621</v>
      </c>
      <c r="J108" s="278">
        <v>50</v>
      </c>
      <c r="K108" s="291"/>
    </row>
    <row r="109" ht="15" customHeight="1">
      <c r="B109" s="300"/>
      <c r="C109" s="278" t="s">
        <v>646</v>
      </c>
      <c r="D109" s="278"/>
      <c r="E109" s="278"/>
      <c r="F109" s="299" t="s">
        <v>625</v>
      </c>
      <c r="G109" s="278"/>
      <c r="H109" s="278" t="s">
        <v>658</v>
      </c>
      <c r="I109" s="278" t="s">
        <v>621</v>
      </c>
      <c r="J109" s="278">
        <v>50</v>
      </c>
      <c r="K109" s="291"/>
    </row>
    <row r="110" ht="15" customHeight="1">
      <c r="B110" s="300"/>
      <c r="C110" s="278" t="s">
        <v>644</v>
      </c>
      <c r="D110" s="278"/>
      <c r="E110" s="278"/>
      <c r="F110" s="299" t="s">
        <v>625</v>
      </c>
      <c r="G110" s="278"/>
      <c r="H110" s="278" t="s">
        <v>658</v>
      </c>
      <c r="I110" s="278" t="s">
        <v>621</v>
      </c>
      <c r="J110" s="278">
        <v>50</v>
      </c>
      <c r="K110" s="291"/>
    </row>
    <row r="111" ht="15" customHeight="1">
      <c r="B111" s="300"/>
      <c r="C111" s="278" t="s">
        <v>54</v>
      </c>
      <c r="D111" s="278"/>
      <c r="E111" s="278"/>
      <c r="F111" s="299" t="s">
        <v>619</v>
      </c>
      <c r="G111" s="278"/>
      <c r="H111" s="278" t="s">
        <v>659</v>
      </c>
      <c r="I111" s="278" t="s">
        <v>621</v>
      </c>
      <c r="J111" s="278">
        <v>20</v>
      </c>
      <c r="K111" s="291"/>
    </row>
    <row r="112" ht="15" customHeight="1">
      <c r="B112" s="300"/>
      <c r="C112" s="278" t="s">
        <v>660</v>
      </c>
      <c r="D112" s="278"/>
      <c r="E112" s="278"/>
      <c r="F112" s="299" t="s">
        <v>619</v>
      </c>
      <c r="G112" s="278"/>
      <c r="H112" s="278" t="s">
        <v>661</v>
      </c>
      <c r="I112" s="278" t="s">
        <v>621</v>
      </c>
      <c r="J112" s="278">
        <v>120</v>
      </c>
      <c r="K112" s="291"/>
    </row>
    <row r="113" ht="15" customHeight="1">
      <c r="B113" s="300"/>
      <c r="C113" s="278" t="s">
        <v>39</v>
      </c>
      <c r="D113" s="278"/>
      <c r="E113" s="278"/>
      <c r="F113" s="299" t="s">
        <v>619</v>
      </c>
      <c r="G113" s="278"/>
      <c r="H113" s="278" t="s">
        <v>662</v>
      </c>
      <c r="I113" s="278" t="s">
        <v>653</v>
      </c>
      <c r="J113" s="278"/>
      <c r="K113" s="291"/>
    </row>
    <row r="114" ht="15" customHeight="1">
      <c r="B114" s="300"/>
      <c r="C114" s="278" t="s">
        <v>49</v>
      </c>
      <c r="D114" s="278"/>
      <c r="E114" s="278"/>
      <c r="F114" s="299" t="s">
        <v>619</v>
      </c>
      <c r="G114" s="278"/>
      <c r="H114" s="278" t="s">
        <v>663</v>
      </c>
      <c r="I114" s="278" t="s">
        <v>653</v>
      </c>
      <c r="J114" s="278"/>
      <c r="K114" s="291"/>
    </row>
    <row r="115" ht="15" customHeight="1">
      <c r="B115" s="300"/>
      <c r="C115" s="278" t="s">
        <v>58</v>
      </c>
      <c r="D115" s="278"/>
      <c r="E115" s="278"/>
      <c r="F115" s="299" t="s">
        <v>619</v>
      </c>
      <c r="G115" s="278"/>
      <c r="H115" s="278" t="s">
        <v>664</v>
      </c>
      <c r="I115" s="278" t="s">
        <v>665</v>
      </c>
      <c r="J115" s="278"/>
      <c r="K115" s="291"/>
    </row>
    <row r="116" ht="15" customHeight="1">
      <c r="B116" s="303"/>
      <c r="C116" s="309"/>
      <c r="D116" s="309"/>
      <c r="E116" s="309"/>
      <c r="F116" s="309"/>
      <c r="G116" s="309"/>
      <c r="H116" s="309"/>
      <c r="I116" s="309"/>
      <c r="J116" s="309"/>
      <c r="K116" s="305"/>
    </row>
    <row r="117" ht="18.75" customHeight="1">
      <c r="B117" s="310"/>
      <c r="C117" s="274"/>
      <c r="D117" s="274"/>
      <c r="E117" s="274"/>
      <c r="F117" s="311"/>
      <c r="G117" s="274"/>
      <c r="H117" s="274"/>
      <c r="I117" s="274"/>
      <c r="J117" s="274"/>
      <c r="K117" s="310"/>
    </row>
    <row r="118" ht="18.75" customHeight="1">
      <c r="B118" s="285"/>
      <c r="C118" s="285"/>
      <c r="D118" s="285"/>
      <c r="E118" s="285"/>
      <c r="F118" s="285"/>
      <c r="G118" s="285"/>
      <c r="H118" s="285"/>
      <c r="I118" s="285"/>
      <c r="J118" s="285"/>
      <c r="K118" s="285"/>
    </row>
    <row r="119" ht="7.5" customHeight="1">
      <c r="B119" s="312"/>
      <c r="C119" s="313"/>
      <c r="D119" s="313"/>
      <c r="E119" s="313"/>
      <c r="F119" s="313"/>
      <c r="G119" s="313"/>
      <c r="H119" s="313"/>
      <c r="I119" s="313"/>
      <c r="J119" s="313"/>
      <c r="K119" s="314"/>
    </row>
    <row r="120" ht="45" customHeight="1">
      <c r="B120" s="315"/>
      <c r="C120" s="268" t="s">
        <v>666</v>
      </c>
      <c r="D120" s="268"/>
      <c r="E120" s="268"/>
      <c r="F120" s="268"/>
      <c r="G120" s="268"/>
      <c r="H120" s="268"/>
      <c r="I120" s="268"/>
      <c r="J120" s="268"/>
      <c r="K120" s="316"/>
    </row>
    <row r="121" ht="17.25" customHeight="1">
      <c r="B121" s="317"/>
      <c r="C121" s="292" t="s">
        <v>613</v>
      </c>
      <c r="D121" s="292"/>
      <c r="E121" s="292"/>
      <c r="F121" s="292" t="s">
        <v>614</v>
      </c>
      <c r="G121" s="293"/>
      <c r="H121" s="292" t="s">
        <v>175</v>
      </c>
      <c r="I121" s="292" t="s">
        <v>58</v>
      </c>
      <c r="J121" s="292" t="s">
        <v>615</v>
      </c>
      <c r="K121" s="318"/>
    </row>
    <row r="122" ht="17.25" customHeight="1">
      <c r="B122" s="317"/>
      <c r="C122" s="294" t="s">
        <v>616</v>
      </c>
      <c r="D122" s="294"/>
      <c r="E122" s="294"/>
      <c r="F122" s="295" t="s">
        <v>617</v>
      </c>
      <c r="G122" s="296"/>
      <c r="H122" s="294"/>
      <c r="I122" s="294"/>
      <c r="J122" s="294" t="s">
        <v>618</v>
      </c>
      <c r="K122" s="318"/>
    </row>
    <row r="123" ht="5.25" customHeight="1">
      <c r="B123" s="319"/>
      <c r="C123" s="297"/>
      <c r="D123" s="297"/>
      <c r="E123" s="297"/>
      <c r="F123" s="297"/>
      <c r="G123" s="278"/>
      <c r="H123" s="297"/>
      <c r="I123" s="297"/>
      <c r="J123" s="297"/>
      <c r="K123" s="320"/>
    </row>
    <row r="124" ht="15" customHeight="1">
      <c r="B124" s="319"/>
      <c r="C124" s="278" t="s">
        <v>622</v>
      </c>
      <c r="D124" s="297"/>
      <c r="E124" s="297"/>
      <c r="F124" s="299" t="s">
        <v>619</v>
      </c>
      <c r="G124" s="278"/>
      <c r="H124" s="278" t="s">
        <v>658</v>
      </c>
      <c r="I124" s="278" t="s">
        <v>621</v>
      </c>
      <c r="J124" s="278">
        <v>120</v>
      </c>
      <c r="K124" s="321"/>
    </row>
    <row r="125" ht="15" customHeight="1">
      <c r="B125" s="319"/>
      <c r="C125" s="278" t="s">
        <v>667</v>
      </c>
      <c r="D125" s="278"/>
      <c r="E125" s="278"/>
      <c r="F125" s="299" t="s">
        <v>619</v>
      </c>
      <c r="G125" s="278"/>
      <c r="H125" s="278" t="s">
        <v>668</v>
      </c>
      <c r="I125" s="278" t="s">
        <v>621</v>
      </c>
      <c r="J125" s="278" t="s">
        <v>669</v>
      </c>
      <c r="K125" s="321"/>
    </row>
    <row r="126" ht="15" customHeight="1">
      <c r="B126" s="319"/>
      <c r="C126" s="278" t="s">
        <v>568</v>
      </c>
      <c r="D126" s="278"/>
      <c r="E126" s="278"/>
      <c r="F126" s="299" t="s">
        <v>619</v>
      </c>
      <c r="G126" s="278"/>
      <c r="H126" s="278" t="s">
        <v>670</v>
      </c>
      <c r="I126" s="278" t="s">
        <v>621</v>
      </c>
      <c r="J126" s="278" t="s">
        <v>669</v>
      </c>
      <c r="K126" s="321"/>
    </row>
    <row r="127" ht="15" customHeight="1">
      <c r="B127" s="319"/>
      <c r="C127" s="278" t="s">
        <v>630</v>
      </c>
      <c r="D127" s="278"/>
      <c r="E127" s="278"/>
      <c r="F127" s="299" t="s">
        <v>625</v>
      </c>
      <c r="G127" s="278"/>
      <c r="H127" s="278" t="s">
        <v>631</v>
      </c>
      <c r="I127" s="278" t="s">
        <v>621</v>
      </c>
      <c r="J127" s="278">
        <v>15</v>
      </c>
      <c r="K127" s="321"/>
    </row>
    <row r="128" ht="15" customHeight="1">
      <c r="B128" s="319"/>
      <c r="C128" s="301" t="s">
        <v>632</v>
      </c>
      <c r="D128" s="301"/>
      <c r="E128" s="301"/>
      <c r="F128" s="302" t="s">
        <v>625</v>
      </c>
      <c r="G128" s="301"/>
      <c r="H128" s="301" t="s">
        <v>633</v>
      </c>
      <c r="I128" s="301" t="s">
        <v>621</v>
      </c>
      <c r="J128" s="301">
        <v>15</v>
      </c>
      <c r="K128" s="321"/>
    </row>
    <row r="129" ht="15" customHeight="1">
      <c r="B129" s="319"/>
      <c r="C129" s="301" t="s">
        <v>634</v>
      </c>
      <c r="D129" s="301"/>
      <c r="E129" s="301"/>
      <c r="F129" s="302" t="s">
        <v>625</v>
      </c>
      <c r="G129" s="301"/>
      <c r="H129" s="301" t="s">
        <v>635</v>
      </c>
      <c r="I129" s="301" t="s">
        <v>621</v>
      </c>
      <c r="J129" s="301">
        <v>20</v>
      </c>
      <c r="K129" s="321"/>
    </row>
    <row r="130" ht="15" customHeight="1">
      <c r="B130" s="319"/>
      <c r="C130" s="301" t="s">
        <v>636</v>
      </c>
      <c r="D130" s="301"/>
      <c r="E130" s="301"/>
      <c r="F130" s="302" t="s">
        <v>625</v>
      </c>
      <c r="G130" s="301"/>
      <c r="H130" s="301" t="s">
        <v>637</v>
      </c>
      <c r="I130" s="301" t="s">
        <v>621</v>
      </c>
      <c r="J130" s="301">
        <v>20</v>
      </c>
      <c r="K130" s="321"/>
    </row>
    <row r="131" ht="15" customHeight="1">
      <c r="B131" s="319"/>
      <c r="C131" s="278" t="s">
        <v>624</v>
      </c>
      <c r="D131" s="278"/>
      <c r="E131" s="278"/>
      <c r="F131" s="299" t="s">
        <v>625</v>
      </c>
      <c r="G131" s="278"/>
      <c r="H131" s="278" t="s">
        <v>658</v>
      </c>
      <c r="I131" s="278" t="s">
        <v>621</v>
      </c>
      <c r="J131" s="278">
        <v>50</v>
      </c>
      <c r="K131" s="321"/>
    </row>
    <row r="132" ht="15" customHeight="1">
      <c r="B132" s="319"/>
      <c r="C132" s="278" t="s">
        <v>638</v>
      </c>
      <c r="D132" s="278"/>
      <c r="E132" s="278"/>
      <c r="F132" s="299" t="s">
        <v>625</v>
      </c>
      <c r="G132" s="278"/>
      <c r="H132" s="278" t="s">
        <v>658</v>
      </c>
      <c r="I132" s="278" t="s">
        <v>621</v>
      </c>
      <c r="J132" s="278">
        <v>50</v>
      </c>
      <c r="K132" s="321"/>
    </row>
    <row r="133" ht="15" customHeight="1">
      <c r="B133" s="319"/>
      <c r="C133" s="278" t="s">
        <v>644</v>
      </c>
      <c r="D133" s="278"/>
      <c r="E133" s="278"/>
      <c r="F133" s="299" t="s">
        <v>625</v>
      </c>
      <c r="G133" s="278"/>
      <c r="H133" s="278" t="s">
        <v>658</v>
      </c>
      <c r="I133" s="278" t="s">
        <v>621</v>
      </c>
      <c r="J133" s="278">
        <v>50</v>
      </c>
      <c r="K133" s="321"/>
    </row>
    <row r="134" ht="15" customHeight="1">
      <c r="B134" s="319"/>
      <c r="C134" s="278" t="s">
        <v>646</v>
      </c>
      <c r="D134" s="278"/>
      <c r="E134" s="278"/>
      <c r="F134" s="299" t="s">
        <v>625</v>
      </c>
      <c r="G134" s="278"/>
      <c r="H134" s="278" t="s">
        <v>658</v>
      </c>
      <c r="I134" s="278" t="s">
        <v>621</v>
      </c>
      <c r="J134" s="278">
        <v>50</v>
      </c>
      <c r="K134" s="321"/>
    </row>
    <row r="135" ht="15" customHeight="1">
      <c r="B135" s="319"/>
      <c r="C135" s="278" t="s">
        <v>180</v>
      </c>
      <c r="D135" s="278"/>
      <c r="E135" s="278"/>
      <c r="F135" s="299" t="s">
        <v>625</v>
      </c>
      <c r="G135" s="278"/>
      <c r="H135" s="278" t="s">
        <v>671</v>
      </c>
      <c r="I135" s="278" t="s">
        <v>621</v>
      </c>
      <c r="J135" s="278">
        <v>255</v>
      </c>
      <c r="K135" s="321"/>
    </row>
    <row r="136" ht="15" customHeight="1">
      <c r="B136" s="319"/>
      <c r="C136" s="278" t="s">
        <v>648</v>
      </c>
      <c r="D136" s="278"/>
      <c r="E136" s="278"/>
      <c r="F136" s="299" t="s">
        <v>619</v>
      </c>
      <c r="G136" s="278"/>
      <c r="H136" s="278" t="s">
        <v>672</v>
      </c>
      <c r="I136" s="278" t="s">
        <v>650</v>
      </c>
      <c r="J136" s="278"/>
      <c r="K136" s="321"/>
    </row>
    <row r="137" ht="15" customHeight="1">
      <c r="B137" s="319"/>
      <c r="C137" s="278" t="s">
        <v>651</v>
      </c>
      <c r="D137" s="278"/>
      <c r="E137" s="278"/>
      <c r="F137" s="299" t="s">
        <v>619</v>
      </c>
      <c r="G137" s="278"/>
      <c r="H137" s="278" t="s">
        <v>673</v>
      </c>
      <c r="I137" s="278" t="s">
        <v>653</v>
      </c>
      <c r="J137" s="278"/>
      <c r="K137" s="321"/>
    </row>
    <row r="138" ht="15" customHeight="1">
      <c r="B138" s="319"/>
      <c r="C138" s="278" t="s">
        <v>654</v>
      </c>
      <c r="D138" s="278"/>
      <c r="E138" s="278"/>
      <c r="F138" s="299" t="s">
        <v>619</v>
      </c>
      <c r="G138" s="278"/>
      <c r="H138" s="278" t="s">
        <v>654</v>
      </c>
      <c r="I138" s="278" t="s">
        <v>653</v>
      </c>
      <c r="J138" s="278"/>
      <c r="K138" s="321"/>
    </row>
    <row r="139" ht="15" customHeight="1">
      <c r="B139" s="319"/>
      <c r="C139" s="278" t="s">
        <v>39</v>
      </c>
      <c r="D139" s="278"/>
      <c r="E139" s="278"/>
      <c r="F139" s="299" t="s">
        <v>619</v>
      </c>
      <c r="G139" s="278"/>
      <c r="H139" s="278" t="s">
        <v>674</v>
      </c>
      <c r="I139" s="278" t="s">
        <v>653</v>
      </c>
      <c r="J139" s="278"/>
      <c r="K139" s="321"/>
    </row>
    <row r="140" ht="15" customHeight="1">
      <c r="B140" s="319"/>
      <c r="C140" s="278" t="s">
        <v>675</v>
      </c>
      <c r="D140" s="278"/>
      <c r="E140" s="278"/>
      <c r="F140" s="299" t="s">
        <v>619</v>
      </c>
      <c r="G140" s="278"/>
      <c r="H140" s="278" t="s">
        <v>676</v>
      </c>
      <c r="I140" s="278" t="s">
        <v>653</v>
      </c>
      <c r="J140" s="278"/>
      <c r="K140" s="321"/>
    </row>
    <row r="141" ht="15" customHeight="1">
      <c r="B141" s="322"/>
      <c r="C141" s="323"/>
      <c r="D141" s="323"/>
      <c r="E141" s="323"/>
      <c r="F141" s="323"/>
      <c r="G141" s="323"/>
      <c r="H141" s="323"/>
      <c r="I141" s="323"/>
      <c r="J141" s="323"/>
      <c r="K141" s="324"/>
    </row>
    <row r="142" ht="18.75" customHeight="1">
      <c r="B142" s="274"/>
      <c r="C142" s="274"/>
      <c r="D142" s="274"/>
      <c r="E142" s="274"/>
      <c r="F142" s="311"/>
      <c r="G142" s="274"/>
      <c r="H142" s="274"/>
      <c r="I142" s="274"/>
      <c r="J142" s="274"/>
      <c r="K142" s="274"/>
    </row>
    <row r="143" ht="18.75" customHeight="1">
      <c r="B143" s="285"/>
      <c r="C143" s="285"/>
      <c r="D143" s="285"/>
      <c r="E143" s="285"/>
      <c r="F143" s="285"/>
      <c r="G143" s="285"/>
      <c r="H143" s="285"/>
      <c r="I143" s="285"/>
      <c r="J143" s="285"/>
      <c r="K143" s="285"/>
    </row>
    <row r="144" ht="7.5" customHeight="1">
      <c r="B144" s="286"/>
      <c r="C144" s="287"/>
      <c r="D144" s="287"/>
      <c r="E144" s="287"/>
      <c r="F144" s="287"/>
      <c r="G144" s="287"/>
      <c r="H144" s="287"/>
      <c r="I144" s="287"/>
      <c r="J144" s="287"/>
      <c r="K144" s="288"/>
    </row>
    <row r="145" ht="45" customHeight="1">
      <c r="B145" s="289"/>
      <c r="C145" s="290" t="s">
        <v>677</v>
      </c>
      <c r="D145" s="290"/>
      <c r="E145" s="290"/>
      <c r="F145" s="290"/>
      <c r="G145" s="290"/>
      <c r="H145" s="290"/>
      <c r="I145" s="290"/>
      <c r="J145" s="290"/>
      <c r="K145" s="291"/>
    </row>
    <row r="146" ht="17.25" customHeight="1">
      <c r="B146" s="289"/>
      <c r="C146" s="292" t="s">
        <v>613</v>
      </c>
      <c r="D146" s="292"/>
      <c r="E146" s="292"/>
      <c r="F146" s="292" t="s">
        <v>614</v>
      </c>
      <c r="G146" s="293"/>
      <c r="H146" s="292" t="s">
        <v>175</v>
      </c>
      <c r="I146" s="292" t="s">
        <v>58</v>
      </c>
      <c r="J146" s="292" t="s">
        <v>615</v>
      </c>
      <c r="K146" s="291"/>
    </row>
    <row r="147" ht="17.25" customHeight="1">
      <c r="B147" s="289"/>
      <c r="C147" s="294" t="s">
        <v>616</v>
      </c>
      <c r="D147" s="294"/>
      <c r="E147" s="294"/>
      <c r="F147" s="295" t="s">
        <v>617</v>
      </c>
      <c r="G147" s="296"/>
      <c r="H147" s="294"/>
      <c r="I147" s="294"/>
      <c r="J147" s="294" t="s">
        <v>618</v>
      </c>
      <c r="K147" s="291"/>
    </row>
    <row r="148" ht="5.25" customHeight="1">
      <c r="B148" s="300"/>
      <c r="C148" s="297"/>
      <c r="D148" s="297"/>
      <c r="E148" s="297"/>
      <c r="F148" s="297"/>
      <c r="G148" s="298"/>
      <c r="H148" s="297"/>
      <c r="I148" s="297"/>
      <c r="J148" s="297"/>
      <c r="K148" s="321"/>
    </row>
    <row r="149" ht="15" customHeight="1">
      <c r="B149" s="300"/>
      <c r="C149" s="325" t="s">
        <v>622</v>
      </c>
      <c r="D149" s="278"/>
      <c r="E149" s="278"/>
      <c r="F149" s="326" t="s">
        <v>619</v>
      </c>
      <c r="G149" s="278"/>
      <c r="H149" s="325" t="s">
        <v>658</v>
      </c>
      <c r="I149" s="325" t="s">
        <v>621</v>
      </c>
      <c r="J149" s="325">
        <v>120</v>
      </c>
      <c r="K149" s="321"/>
    </row>
    <row r="150" ht="15" customHeight="1">
      <c r="B150" s="300"/>
      <c r="C150" s="325" t="s">
        <v>667</v>
      </c>
      <c r="D150" s="278"/>
      <c r="E150" s="278"/>
      <c r="F150" s="326" t="s">
        <v>619</v>
      </c>
      <c r="G150" s="278"/>
      <c r="H150" s="325" t="s">
        <v>678</v>
      </c>
      <c r="I150" s="325" t="s">
        <v>621</v>
      </c>
      <c r="J150" s="325" t="s">
        <v>669</v>
      </c>
      <c r="K150" s="321"/>
    </row>
    <row r="151" ht="15" customHeight="1">
      <c r="B151" s="300"/>
      <c r="C151" s="325" t="s">
        <v>568</v>
      </c>
      <c r="D151" s="278"/>
      <c r="E151" s="278"/>
      <c r="F151" s="326" t="s">
        <v>619</v>
      </c>
      <c r="G151" s="278"/>
      <c r="H151" s="325" t="s">
        <v>679</v>
      </c>
      <c r="I151" s="325" t="s">
        <v>621</v>
      </c>
      <c r="J151" s="325" t="s">
        <v>669</v>
      </c>
      <c r="K151" s="321"/>
    </row>
    <row r="152" ht="15" customHeight="1">
      <c r="B152" s="300"/>
      <c r="C152" s="325" t="s">
        <v>624</v>
      </c>
      <c r="D152" s="278"/>
      <c r="E152" s="278"/>
      <c r="F152" s="326" t="s">
        <v>625</v>
      </c>
      <c r="G152" s="278"/>
      <c r="H152" s="325" t="s">
        <v>658</v>
      </c>
      <c r="I152" s="325" t="s">
        <v>621</v>
      </c>
      <c r="J152" s="325">
        <v>50</v>
      </c>
      <c r="K152" s="321"/>
    </row>
    <row r="153" ht="15" customHeight="1">
      <c r="B153" s="300"/>
      <c r="C153" s="325" t="s">
        <v>627</v>
      </c>
      <c r="D153" s="278"/>
      <c r="E153" s="278"/>
      <c r="F153" s="326" t="s">
        <v>619</v>
      </c>
      <c r="G153" s="278"/>
      <c r="H153" s="325" t="s">
        <v>658</v>
      </c>
      <c r="I153" s="325" t="s">
        <v>629</v>
      </c>
      <c r="J153" s="325"/>
      <c r="K153" s="321"/>
    </row>
    <row r="154" ht="15" customHeight="1">
      <c r="B154" s="300"/>
      <c r="C154" s="325" t="s">
        <v>638</v>
      </c>
      <c r="D154" s="278"/>
      <c r="E154" s="278"/>
      <c r="F154" s="326" t="s">
        <v>625</v>
      </c>
      <c r="G154" s="278"/>
      <c r="H154" s="325" t="s">
        <v>658</v>
      </c>
      <c r="I154" s="325" t="s">
        <v>621</v>
      </c>
      <c r="J154" s="325">
        <v>50</v>
      </c>
      <c r="K154" s="321"/>
    </row>
    <row r="155" ht="15" customHeight="1">
      <c r="B155" s="300"/>
      <c r="C155" s="325" t="s">
        <v>646</v>
      </c>
      <c r="D155" s="278"/>
      <c r="E155" s="278"/>
      <c r="F155" s="326" t="s">
        <v>625</v>
      </c>
      <c r="G155" s="278"/>
      <c r="H155" s="325" t="s">
        <v>658</v>
      </c>
      <c r="I155" s="325" t="s">
        <v>621</v>
      </c>
      <c r="J155" s="325">
        <v>50</v>
      </c>
      <c r="K155" s="321"/>
    </row>
    <row r="156" ht="15" customHeight="1">
      <c r="B156" s="300"/>
      <c r="C156" s="325" t="s">
        <v>644</v>
      </c>
      <c r="D156" s="278"/>
      <c r="E156" s="278"/>
      <c r="F156" s="326" t="s">
        <v>625</v>
      </c>
      <c r="G156" s="278"/>
      <c r="H156" s="325" t="s">
        <v>658</v>
      </c>
      <c r="I156" s="325" t="s">
        <v>621</v>
      </c>
      <c r="J156" s="325">
        <v>50</v>
      </c>
      <c r="K156" s="321"/>
    </row>
    <row r="157" ht="15" customHeight="1">
      <c r="B157" s="300"/>
      <c r="C157" s="325" t="s">
        <v>161</v>
      </c>
      <c r="D157" s="278"/>
      <c r="E157" s="278"/>
      <c r="F157" s="326" t="s">
        <v>619</v>
      </c>
      <c r="G157" s="278"/>
      <c r="H157" s="325" t="s">
        <v>680</v>
      </c>
      <c r="I157" s="325" t="s">
        <v>621</v>
      </c>
      <c r="J157" s="325" t="s">
        <v>681</v>
      </c>
      <c r="K157" s="321"/>
    </row>
    <row r="158" ht="15" customHeight="1">
      <c r="B158" s="300"/>
      <c r="C158" s="325" t="s">
        <v>682</v>
      </c>
      <c r="D158" s="278"/>
      <c r="E158" s="278"/>
      <c r="F158" s="326" t="s">
        <v>619</v>
      </c>
      <c r="G158" s="278"/>
      <c r="H158" s="325" t="s">
        <v>683</v>
      </c>
      <c r="I158" s="325" t="s">
        <v>653</v>
      </c>
      <c r="J158" s="325"/>
      <c r="K158" s="321"/>
    </row>
    <row r="159" ht="15" customHeight="1">
      <c r="B159" s="327"/>
      <c r="C159" s="309"/>
      <c r="D159" s="309"/>
      <c r="E159" s="309"/>
      <c r="F159" s="309"/>
      <c r="G159" s="309"/>
      <c r="H159" s="309"/>
      <c r="I159" s="309"/>
      <c r="J159" s="309"/>
      <c r="K159" s="328"/>
    </row>
    <row r="160" ht="18.75" customHeight="1">
      <c r="B160" s="274"/>
      <c r="C160" s="278"/>
      <c r="D160" s="278"/>
      <c r="E160" s="278"/>
      <c r="F160" s="299"/>
      <c r="G160" s="278"/>
      <c r="H160" s="278"/>
      <c r="I160" s="278"/>
      <c r="J160" s="278"/>
      <c r="K160" s="274"/>
    </row>
    <row r="161" ht="18.75" customHeight="1">
      <c r="B161" s="285"/>
      <c r="C161" s="285"/>
      <c r="D161" s="285"/>
      <c r="E161" s="285"/>
      <c r="F161" s="285"/>
      <c r="G161" s="285"/>
      <c r="H161" s="285"/>
      <c r="I161" s="285"/>
      <c r="J161" s="285"/>
      <c r="K161" s="285"/>
    </row>
    <row r="162" ht="7.5" customHeight="1">
      <c r="B162" s="264"/>
      <c r="C162" s="265"/>
      <c r="D162" s="265"/>
      <c r="E162" s="265"/>
      <c r="F162" s="265"/>
      <c r="G162" s="265"/>
      <c r="H162" s="265"/>
      <c r="I162" s="265"/>
      <c r="J162" s="265"/>
      <c r="K162" s="266"/>
    </row>
    <row r="163" ht="45" customHeight="1">
      <c r="B163" s="267"/>
      <c r="C163" s="268" t="s">
        <v>684</v>
      </c>
      <c r="D163" s="268"/>
      <c r="E163" s="268"/>
      <c r="F163" s="268"/>
      <c r="G163" s="268"/>
      <c r="H163" s="268"/>
      <c r="I163" s="268"/>
      <c r="J163" s="268"/>
      <c r="K163" s="269"/>
    </row>
    <row r="164" ht="17.25" customHeight="1">
      <c r="B164" s="267"/>
      <c r="C164" s="292" t="s">
        <v>613</v>
      </c>
      <c r="D164" s="292"/>
      <c r="E164" s="292"/>
      <c r="F164" s="292" t="s">
        <v>614</v>
      </c>
      <c r="G164" s="329"/>
      <c r="H164" s="330" t="s">
        <v>175</v>
      </c>
      <c r="I164" s="330" t="s">
        <v>58</v>
      </c>
      <c r="J164" s="292" t="s">
        <v>615</v>
      </c>
      <c r="K164" s="269"/>
    </row>
    <row r="165" ht="17.25" customHeight="1">
      <c r="B165" s="270"/>
      <c r="C165" s="294" t="s">
        <v>616</v>
      </c>
      <c r="D165" s="294"/>
      <c r="E165" s="294"/>
      <c r="F165" s="295" t="s">
        <v>617</v>
      </c>
      <c r="G165" s="331"/>
      <c r="H165" s="332"/>
      <c r="I165" s="332"/>
      <c r="J165" s="294" t="s">
        <v>618</v>
      </c>
      <c r="K165" s="272"/>
    </row>
    <row r="166" ht="5.25" customHeight="1">
      <c r="B166" s="300"/>
      <c r="C166" s="297"/>
      <c r="D166" s="297"/>
      <c r="E166" s="297"/>
      <c r="F166" s="297"/>
      <c r="G166" s="298"/>
      <c r="H166" s="297"/>
      <c r="I166" s="297"/>
      <c r="J166" s="297"/>
      <c r="K166" s="321"/>
    </row>
    <row r="167" ht="15" customHeight="1">
      <c r="B167" s="300"/>
      <c r="C167" s="278" t="s">
        <v>622</v>
      </c>
      <c r="D167" s="278"/>
      <c r="E167" s="278"/>
      <c r="F167" s="299" t="s">
        <v>619</v>
      </c>
      <c r="G167" s="278"/>
      <c r="H167" s="278" t="s">
        <v>658</v>
      </c>
      <c r="I167" s="278" t="s">
        <v>621</v>
      </c>
      <c r="J167" s="278">
        <v>120</v>
      </c>
      <c r="K167" s="321"/>
    </row>
    <row r="168" ht="15" customHeight="1">
      <c r="B168" s="300"/>
      <c r="C168" s="278" t="s">
        <v>667</v>
      </c>
      <c r="D168" s="278"/>
      <c r="E168" s="278"/>
      <c r="F168" s="299" t="s">
        <v>619</v>
      </c>
      <c r="G168" s="278"/>
      <c r="H168" s="278" t="s">
        <v>668</v>
      </c>
      <c r="I168" s="278" t="s">
        <v>621</v>
      </c>
      <c r="J168" s="278" t="s">
        <v>669</v>
      </c>
      <c r="K168" s="321"/>
    </row>
    <row r="169" ht="15" customHeight="1">
      <c r="B169" s="300"/>
      <c r="C169" s="278" t="s">
        <v>568</v>
      </c>
      <c r="D169" s="278"/>
      <c r="E169" s="278"/>
      <c r="F169" s="299" t="s">
        <v>619</v>
      </c>
      <c r="G169" s="278"/>
      <c r="H169" s="278" t="s">
        <v>685</v>
      </c>
      <c r="I169" s="278" t="s">
        <v>621</v>
      </c>
      <c r="J169" s="278" t="s">
        <v>669</v>
      </c>
      <c r="K169" s="321"/>
    </row>
    <row r="170" ht="15" customHeight="1">
      <c r="B170" s="300"/>
      <c r="C170" s="278" t="s">
        <v>624</v>
      </c>
      <c r="D170" s="278"/>
      <c r="E170" s="278"/>
      <c r="F170" s="299" t="s">
        <v>625</v>
      </c>
      <c r="G170" s="278"/>
      <c r="H170" s="278" t="s">
        <v>685</v>
      </c>
      <c r="I170" s="278" t="s">
        <v>621</v>
      </c>
      <c r="J170" s="278">
        <v>50</v>
      </c>
      <c r="K170" s="321"/>
    </row>
    <row r="171" ht="15" customHeight="1">
      <c r="B171" s="300"/>
      <c r="C171" s="278" t="s">
        <v>627</v>
      </c>
      <c r="D171" s="278"/>
      <c r="E171" s="278"/>
      <c r="F171" s="299" t="s">
        <v>619</v>
      </c>
      <c r="G171" s="278"/>
      <c r="H171" s="278" t="s">
        <v>685</v>
      </c>
      <c r="I171" s="278" t="s">
        <v>629</v>
      </c>
      <c r="J171" s="278"/>
      <c r="K171" s="321"/>
    </row>
    <row r="172" ht="15" customHeight="1">
      <c r="B172" s="300"/>
      <c r="C172" s="278" t="s">
        <v>638</v>
      </c>
      <c r="D172" s="278"/>
      <c r="E172" s="278"/>
      <c r="F172" s="299" t="s">
        <v>625</v>
      </c>
      <c r="G172" s="278"/>
      <c r="H172" s="278" t="s">
        <v>685</v>
      </c>
      <c r="I172" s="278" t="s">
        <v>621</v>
      </c>
      <c r="J172" s="278">
        <v>50</v>
      </c>
      <c r="K172" s="321"/>
    </row>
    <row r="173" ht="15" customHeight="1">
      <c r="B173" s="300"/>
      <c r="C173" s="278" t="s">
        <v>646</v>
      </c>
      <c r="D173" s="278"/>
      <c r="E173" s="278"/>
      <c r="F173" s="299" t="s">
        <v>625</v>
      </c>
      <c r="G173" s="278"/>
      <c r="H173" s="278" t="s">
        <v>685</v>
      </c>
      <c r="I173" s="278" t="s">
        <v>621</v>
      </c>
      <c r="J173" s="278">
        <v>50</v>
      </c>
      <c r="K173" s="321"/>
    </row>
    <row r="174" ht="15" customHeight="1">
      <c r="B174" s="300"/>
      <c r="C174" s="278" t="s">
        <v>644</v>
      </c>
      <c r="D174" s="278"/>
      <c r="E174" s="278"/>
      <c r="F174" s="299" t="s">
        <v>625</v>
      </c>
      <c r="G174" s="278"/>
      <c r="H174" s="278" t="s">
        <v>685</v>
      </c>
      <c r="I174" s="278" t="s">
        <v>621</v>
      </c>
      <c r="J174" s="278">
        <v>50</v>
      </c>
      <c r="K174" s="321"/>
    </row>
    <row r="175" ht="15" customHeight="1">
      <c r="B175" s="300"/>
      <c r="C175" s="278" t="s">
        <v>174</v>
      </c>
      <c r="D175" s="278"/>
      <c r="E175" s="278"/>
      <c r="F175" s="299" t="s">
        <v>619</v>
      </c>
      <c r="G175" s="278"/>
      <c r="H175" s="278" t="s">
        <v>686</v>
      </c>
      <c r="I175" s="278" t="s">
        <v>687</v>
      </c>
      <c r="J175" s="278"/>
      <c r="K175" s="321"/>
    </row>
    <row r="176" ht="15" customHeight="1">
      <c r="B176" s="300"/>
      <c r="C176" s="278" t="s">
        <v>58</v>
      </c>
      <c r="D176" s="278"/>
      <c r="E176" s="278"/>
      <c r="F176" s="299" t="s">
        <v>619</v>
      </c>
      <c r="G176" s="278"/>
      <c r="H176" s="278" t="s">
        <v>688</v>
      </c>
      <c r="I176" s="278" t="s">
        <v>689</v>
      </c>
      <c r="J176" s="278">
        <v>1</v>
      </c>
      <c r="K176" s="321"/>
    </row>
    <row r="177" ht="15" customHeight="1">
      <c r="B177" s="300"/>
      <c r="C177" s="278" t="s">
        <v>54</v>
      </c>
      <c r="D177" s="278"/>
      <c r="E177" s="278"/>
      <c r="F177" s="299" t="s">
        <v>619</v>
      </c>
      <c r="G177" s="278"/>
      <c r="H177" s="278" t="s">
        <v>690</v>
      </c>
      <c r="I177" s="278" t="s">
        <v>621</v>
      </c>
      <c r="J177" s="278">
        <v>20</v>
      </c>
      <c r="K177" s="321"/>
    </row>
    <row r="178" ht="15" customHeight="1">
      <c r="B178" s="300"/>
      <c r="C178" s="278" t="s">
        <v>175</v>
      </c>
      <c r="D178" s="278"/>
      <c r="E178" s="278"/>
      <c r="F178" s="299" t="s">
        <v>619</v>
      </c>
      <c r="G178" s="278"/>
      <c r="H178" s="278" t="s">
        <v>691</v>
      </c>
      <c r="I178" s="278" t="s">
        <v>621</v>
      </c>
      <c r="J178" s="278">
        <v>255</v>
      </c>
      <c r="K178" s="321"/>
    </row>
    <row r="179" ht="15" customHeight="1">
      <c r="B179" s="300"/>
      <c r="C179" s="278" t="s">
        <v>176</v>
      </c>
      <c r="D179" s="278"/>
      <c r="E179" s="278"/>
      <c r="F179" s="299" t="s">
        <v>619</v>
      </c>
      <c r="G179" s="278"/>
      <c r="H179" s="278" t="s">
        <v>584</v>
      </c>
      <c r="I179" s="278" t="s">
        <v>621</v>
      </c>
      <c r="J179" s="278">
        <v>10</v>
      </c>
      <c r="K179" s="321"/>
    </row>
    <row r="180" ht="15" customHeight="1">
      <c r="B180" s="300"/>
      <c r="C180" s="278" t="s">
        <v>177</v>
      </c>
      <c r="D180" s="278"/>
      <c r="E180" s="278"/>
      <c r="F180" s="299" t="s">
        <v>619</v>
      </c>
      <c r="G180" s="278"/>
      <c r="H180" s="278" t="s">
        <v>692</v>
      </c>
      <c r="I180" s="278" t="s">
        <v>653</v>
      </c>
      <c r="J180" s="278"/>
      <c r="K180" s="321"/>
    </row>
    <row r="181" ht="15" customHeight="1">
      <c r="B181" s="300"/>
      <c r="C181" s="278" t="s">
        <v>693</v>
      </c>
      <c r="D181" s="278"/>
      <c r="E181" s="278"/>
      <c r="F181" s="299" t="s">
        <v>619</v>
      </c>
      <c r="G181" s="278"/>
      <c r="H181" s="278" t="s">
        <v>694</v>
      </c>
      <c r="I181" s="278" t="s">
        <v>653</v>
      </c>
      <c r="J181" s="278"/>
      <c r="K181" s="321"/>
    </row>
    <row r="182" ht="15" customHeight="1">
      <c r="B182" s="300"/>
      <c r="C182" s="278" t="s">
        <v>682</v>
      </c>
      <c r="D182" s="278"/>
      <c r="E182" s="278"/>
      <c r="F182" s="299" t="s">
        <v>619</v>
      </c>
      <c r="G182" s="278"/>
      <c r="H182" s="278" t="s">
        <v>695</v>
      </c>
      <c r="I182" s="278" t="s">
        <v>653</v>
      </c>
      <c r="J182" s="278"/>
      <c r="K182" s="321"/>
    </row>
    <row r="183" ht="15" customHeight="1">
      <c r="B183" s="300"/>
      <c r="C183" s="278" t="s">
        <v>179</v>
      </c>
      <c r="D183" s="278"/>
      <c r="E183" s="278"/>
      <c r="F183" s="299" t="s">
        <v>625</v>
      </c>
      <c r="G183" s="278"/>
      <c r="H183" s="278" t="s">
        <v>696</v>
      </c>
      <c r="I183" s="278" t="s">
        <v>621</v>
      </c>
      <c r="J183" s="278">
        <v>50</v>
      </c>
      <c r="K183" s="321"/>
    </row>
    <row r="184" ht="15" customHeight="1">
      <c r="B184" s="300"/>
      <c r="C184" s="278" t="s">
        <v>697</v>
      </c>
      <c r="D184" s="278"/>
      <c r="E184" s="278"/>
      <c r="F184" s="299" t="s">
        <v>625</v>
      </c>
      <c r="G184" s="278"/>
      <c r="H184" s="278" t="s">
        <v>698</v>
      </c>
      <c r="I184" s="278" t="s">
        <v>699</v>
      </c>
      <c r="J184" s="278"/>
      <c r="K184" s="321"/>
    </row>
    <row r="185" ht="15" customHeight="1">
      <c r="B185" s="300"/>
      <c r="C185" s="278" t="s">
        <v>700</v>
      </c>
      <c r="D185" s="278"/>
      <c r="E185" s="278"/>
      <c r="F185" s="299" t="s">
        <v>625</v>
      </c>
      <c r="G185" s="278"/>
      <c r="H185" s="278" t="s">
        <v>701</v>
      </c>
      <c r="I185" s="278" t="s">
        <v>699</v>
      </c>
      <c r="J185" s="278"/>
      <c r="K185" s="321"/>
    </row>
    <row r="186" ht="15" customHeight="1">
      <c r="B186" s="300"/>
      <c r="C186" s="278" t="s">
        <v>702</v>
      </c>
      <c r="D186" s="278"/>
      <c r="E186" s="278"/>
      <c r="F186" s="299" t="s">
        <v>625</v>
      </c>
      <c r="G186" s="278"/>
      <c r="H186" s="278" t="s">
        <v>703</v>
      </c>
      <c r="I186" s="278" t="s">
        <v>699</v>
      </c>
      <c r="J186" s="278"/>
      <c r="K186" s="321"/>
    </row>
    <row r="187" ht="15" customHeight="1">
      <c r="B187" s="300"/>
      <c r="C187" s="333" t="s">
        <v>704</v>
      </c>
      <c r="D187" s="278"/>
      <c r="E187" s="278"/>
      <c r="F187" s="299" t="s">
        <v>625</v>
      </c>
      <c r="G187" s="278"/>
      <c r="H187" s="278" t="s">
        <v>705</v>
      </c>
      <c r="I187" s="278" t="s">
        <v>706</v>
      </c>
      <c r="J187" s="334" t="s">
        <v>707</v>
      </c>
      <c r="K187" s="321"/>
    </row>
    <row r="188" ht="15" customHeight="1">
      <c r="B188" s="300"/>
      <c r="C188" s="284" t="s">
        <v>43</v>
      </c>
      <c r="D188" s="278"/>
      <c r="E188" s="278"/>
      <c r="F188" s="299" t="s">
        <v>619</v>
      </c>
      <c r="G188" s="278"/>
      <c r="H188" s="274" t="s">
        <v>708</v>
      </c>
      <c r="I188" s="278" t="s">
        <v>709</v>
      </c>
      <c r="J188" s="278"/>
      <c r="K188" s="321"/>
    </row>
    <row r="189" ht="15" customHeight="1">
      <c r="B189" s="300"/>
      <c r="C189" s="284" t="s">
        <v>710</v>
      </c>
      <c r="D189" s="278"/>
      <c r="E189" s="278"/>
      <c r="F189" s="299" t="s">
        <v>619</v>
      </c>
      <c r="G189" s="278"/>
      <c r="H189" s="278" t="s">
        <v>711</v>
      </c>
      <c r="I189" s="278" t="s">
        <v>653</v>
      </c>
      <c r="J189" s="278"/>
      <c r="K189" s="321"/>
    </row>
    <row r="190" ht="15" customHeight="1">
      <c r="B190" s="300"/>
      <c r="C190" s="284" t="s">
        <v>712</v>
      </c>
      <c r="D190" s="278"/>
      <c r="E190" s="278"/>
      <c r="F190" s="299" t="s">
        <v>619</v>
      </c>
      <c r="G190" s="278"/>
      <c r="H190" s="278" t="s">
        <v>713</v>
      </c>
      <c r="I190" s="278" t="s">
        <v>653</v>
      </c>
      <c r="J190" s="278"/>
      <c r="K190" s="321"/>
    </row>
    <row r="191" ht="15" customHeight="1">
      <c r="B191" s="300"/>
      <c r="C191" s="284" t="s">
        <v>714</v>
      </c>
      <c r="D191" s="278"/>
      <c r="E191" s="278"/>
      <c r="F191" s="299" t="s">
        <v>625</v>
      </c>
      <c r="G191" s="278"/>
      <c r="H191" s="278" t="s">
        <v>715</v>
      </c>
      <c r="I191" s="278" t="s">
        <v>653</v>
      </c>
      <c r="J191" s="278"/>
      <c r="K191" s="321"/>
    </row>
    <row r="192" ht="15" customHeight="1">
      <c r="B192" s="327"/>
      <c r="C192" s="335"/>
      <c r="D192" s="309"/>
      <c r="E192" s="309"/>
      <c r="F192" s="309"/>
      <c r="G192" s="309"/>
      <c r="H192" s="309"/>
      <c r="I192" s="309"/>
      <c r="J192" s="309"/>
      <c r="K192" s="328"/>
    </row>
    <row r="193" ht="18.75" customHeight="1">
      <c r="B193" s="274"/>
      <c r="C193" s="278"/>
      <c r="D193" s="278"/>
      <c r="E193" s="278"/>
      <c r="F193" s="299"/>
      <c r="G193" s="278"/>
      <c r="H193" s="278"/>
      <c r="I193" s="278"/>
      <c r="J193" s="278"/>
      <c r="K193" s="274"/>
    </row>
    <row r="194" ht="18.75" customHeight="1">
      <c r="B194" s="274"/>
      <c r="C194" s="278"/>
      <c r="D194" s="278"/>
      <c r="E194" s="278"/>
      <c r="F194" s="299"/>
      <c r="G194" s="278"/>
      <c r="H194" s="278"/>
      <c r="I194" s="278"/>
      <c r="J194" s="278"/>
      <c r="K194" s="274"/>
    </row>
    <row r="195" ht="18.75" customHeight="1">
      <c r="B195" s="285"/>
      <c r="C195" s="285"/>
      <c r="D195" s="285"/>
      <c r="E195" s="285"/>
      <c r="F195" s="285"/>
      <c r="G195" s="285"/>
      <c r="H195" s="285"/>
      <c r="I195" s="285"/>
      <c r="J195" s="285"/>
      <c r="K195" s="285"/>
    </row>
    <row r="196" ht="13.5">
      <c r="B196" s="264"/>
      <c r="C196" s="265"/>
      <c r="D196" s="265"/>
      <c r="E196" s="265"/>
      <c r="F196" s="265"/>
      <c r="G196" s="265"/>
      <c r="H196" s="265"/>
      <c r="I196" s="265"/>
      <c r="J196" s="265"/>
      <c r="K196" s="266"/>
    </row>
    <row r="197" ht="21">
      <c r="B197" s="267"/>
      <c r="C197" s="268" t="s">
        <v>716</v>
      </c>
      <c r="D197" s="268"/>
      <c r="E197" s="268"/>
      <c r="F197" s="268"/>
      <c r="G197" s="268"/>
      <c r="H197" s="268"/>
      <c r="I197" s="268"/>
      <c r="J197" s="268"/>
      <c r="K197" s="269"/>
    </row>
    <row r="198" ht="25.5" customHeight="1">
      <c r="B198" s="267"/>
      <c r="C198" s="336" t="s">
        <v>717</v>
      </c>
      <c r="D198" s="336"/>
      <c r="E198" s="336"/>
      <c r="F198" s="336" t="s">
        <v>718</v>
      </c>
      <c r="G198" s="337"/>
      <c r="H198" s="336" t="s">
        <v>719</v>
      </c>
      <c r="I198" s="336"/>
      <c r="J198" s="336"/>
      <c r="K198" s="269"/>
    </row>
    <row r="199" ht="5.25" customHeight="1">
      <c r="B199" s="300"/>
      <c r="C199" s="297"/>
      <c r="D199" s="297"/>
      <c r="E199" s="297"/>
      <c r="F199" s="297"/>
      <c r="G199" s="278"/>
      <c r="H199" s="297"/>
      <c r="I199" s="297"/>
      <c r="J199" s="297"/>
      <c r="K199" s="321"/>
    </row>
    <row r="200" ht="15" customHeight="1">
      <c r="B200" s="300"/>
      <c r="C200" s="278" t="s">
        <v>709</v>
      </c>
      <c r="D200" s="278"/>
      <c r="E200" s="278"/>
      <c r="F200" s="299" t="s">
        <v>44</v>
      </c>
      <c r="G200" s="278"/>
      <c r="H200" s="278" t="s">
        <v>720</v>
      </c>
      <c r="I200" s="278"/>
      <c r="J200" s="278"/>
      <c r="K200" s="321"/>
    </row>
    <row r="201" ht="15" customHeight="1">
      <c r="B201" s="300"/>
      <c r="C201" s="306"/>
      <c r="D201" s="278"/>
      <c r="E201" s="278"/>
      <c r="F201" s="299" t="s">
        <v>45</v>
      </c>
      <c r="G201" s="278"/>
      <c r="H201" s="278" t="s">
        <v>721</v>
      </c>
      <c r="I201" s="278"/>
      <c r="J201" s="278"/>
      <c r="K201" s="321"/>
    </row>
    <row r="202" ht="15" customHeight="1">
      <c r="B202" s="300"/>
      <c r="C202" s="306"/>
      <c r="D202" s="278"/>
      <c r="E202" s="278"/>
      <c r="F202" s="299" t="s">
        <v>48</v>
      </c>
      <c r="G202" s="278"/>
      <c r="H202" s="278" t="s">
        <v>722</v>
      </c>
      <c r="I202" s="278"/>
      <c r="J202" s="278"/>
      <c r="K202" s="321"/>
    </row>
    <row r="203" ht="15" customHeight="1">
      <c r="B203" s="300"/>
      <c r="C203" s="278"/>
      <c r="D203" s="278"/>
      <c r="E203" s="278"/>
      <c r="F203" s="299" t="s">
        <v>46</v>
      </c>
      <c r="G203" s="278"/>
      <c r="H203" s="278" t="s">
        <v>723</v>
      </c>
      <c r="I203" s="278"/>
      <c r="J203" s="278"/>
      <c r="K203" s="321"/>
    </row>
    <row r="204" ht="15" customHeight="1">
      <c r="B204" s="300"/>
      <c r="C204" s="278"/>
      <c r="D204" s="278"/>
      <c r="E204" s="278"/>
      <c r="F204" s="299" t="s">
        <v>47</v>
      </c>
      <c r="G204" s="278"/>
      <c r="H204" s="278" t="s">
        <v>724</v>
      </c>
      <c r="I204" s="278"/>
      <c r="J204" s="278"/>
      <c r="K204" s="321"/>
    </row>
    <row r="205" ht="15" customHeight="1">
      <c r="B205" s="300"/>
      <c r="C205" s="278"/>
      <c r="D205" s="278"/>
      <c r="E205" s="278"/>
      <c r="F205" s="299"/>
      <c r="G205" s="278"/>
      <c r="H205" s="278"/>
      <c r="I205" s="278"/>
      <c r="J205" s="278"/>
      <c r="K205" s="321"/>
    </row>
    <row r="206" ht="15" customHeight="1">
      <c r="B206" s="300"/>
      <c r="C206" s="278" t="s">
        <v>665</v>
      </c>
      <c r="D206" s="278"/>
      <c r="E206" s="278"/>
      <c r="F206" s="299" t="s">
        <v>77</v>
      </c>
      <c r="G206" s="278"/>
      <c r="H206" s="278" t="s">
        <v>725</v>
      </c>
      <c r="I206" s="278"/>
      <c r="J206" s="278"/>
      <c r="K206" s="321"/>
    </row>
    <row r="207" ht="15" customHeight="1">
      <c r="B207" s="300"/>
      <c r="C207" s="306"/>
      <c r="D207" s="278"/>
      <c r="E207" s="278"/>
      <c r="F207" s="299" t="s">
        <v>562</v>
      </c>
      <c r="G207" s="278"/>
      <c r="H207" s="278" t="s">
        <v>563</v>
      </c>
      <c r="I207" s="278"/>
      <c r="J207" s="278"/>
      <c r="K207" s="321"/>
    </row>
    <row r="208" ht="15" customHeight="1">
      <c r="B208" s="300"/>
      <c r="C208" s="278"/>
      <c r="D208" s="278"/>
      <c r="E208" s="278"/>
      <c r="F208" s="299" t="s">
        <v>560</v>
      </c>
      <c r="G208" s="278"/>
      <c r="H208" s="278" t="s">
        <v>726</v>
      </c>
      <c r="I208" s="278"/>
      <c r="J208" s="278"/>
      <c r="K208" s="321"/>
    </row>
    <row r="209" ht="15" customHeight="1">
      <c r="B209" s="338"/>
      <c r="C209" s="306"/>
      <c r="D209" s="306"/>
      <c r="E209" s="306"/>
      <c r="F209" s="299" t="s">
        <v>564</v>
      </c>
      <c r="G209" s="284"/>
      <c r="H209" s="325" t="s">
        <v>565</v>
      </c>
      <c r="I209" s="325"/>
      <c r="J209" s="325"/>
      <c r="K209" s="339"/>
    </row>
    <row r="210" ht="15" customHeight="1">
      <c r="B210" s="338"/>
      <c r="C210" s="306"/>
      <c r="D210" s="306"/>
      <c r="E210" s="306"/>
      <c r="F210" s="299" t="s">
        <v>566</v>
      </c>
      <c r="G210" s="284"/>
      <c r="H210" s="325" t="s">
        <v>727</v>
      </c>
      <c r="I210" s="325"/>
      <c r="J210" s="325"/>
      <c r="K210" s="339"/>
    </row>
    <row r="211" ht="15" customHeight="1">
      <c r="B211" s="338"/>
      <c r="C211" s="306"/>
      <c r="D211" s="306"/>
      <c r="E211" s="306"/>
      <c r="F211" s="340"/>
      <c r="G211" s="284"/>
      <c r="H211" s="341"/>
      <c r="I211" s="341"/>
      <c r="J211" s="341"/>
      <c r="K211" s="339"/>
    </row>
    <row r="212" ht="15" customHeight="1">
      <c r="B212" s="338"/>
      <c r="C212" s="278" t="s">
        <v>689</v>
      </c>
      <c r="D212" s="306"/>
      <c r="E212" s="306"/>
      <c r="F212" s="299">
        <v>1</v>
      </c>
      <c r="G212" s="284"/>
      <c r="H212" s="325" t="s">
        <v>728</v>
      </c>
      <c r="I212" s="325"/>
      <c r="J212" s="325"/>
      <c r="K212" s="339"/>
    </row>
    <row r="213" ht="15" customHeight="1">
      <c r="B213" s="338"/>
      <c r="C213" s="306"/>
      <c r="D213" s="306"/>
      <c r="E213" s="306"/>
      <c r="F213" s="299">
        <v>2</v>
      </c>
      <c r="G213" s="284"/>
      <c r="H213" s="325" t="s">
        <v>729</v>
      </c>
      <c r="I213" s="325"/>
      <c r="J213" s="325"/>
      <c r="K213" s="339"/>
    </row>
    <row r="214" ht="15" customHeight="1">
      <c r="B214" s="338"/>
      <c r="C214" s="306"/>
      <c r="D214" s="306"/>
      <c r="E214" s="306"/>
      <c r="F214" s="299">
        <v>3</v>
      </c>
      <c r="G214" s="284"/>
      <c r="H214" s="325" t="s">
        <v>730</v>
      </c>
      <c r="I214" s="325"/>
      <c r="J214" s="325"/>
      <c r="K214" s="339"/>
    </row>
    <row r="215" ht="15" customHeight="1">
      <c r="B215" s="338"/>
      <c r="C215" s="306"/>
      <c r="D215" s="306"/>
      <c r="E215" s="306"/>
      <c r="F215" s="299">
        <v>4</v>
      </c>
      <c r="G215" s="284"/>
      <c r="H215" s="325" t="s">
        <v>731</v>
      </c>
      <c r="I215" s="325"/>
      <c r="J215" s="325"/>
      <c r="K215" s="339"/>
    </row>
    <row r="216" ht="12.75" customHeight="1">
      <c r="B216" s="342"/>
      <c r="C216" s="343"/>
      <c r="D216" s="343"/>
      <c r="E216" s="343"/>
      <c r="F216" s="343"/>
      <c r="G216" s="343"/>
      <c r="H216" s="343"/>
      <c r="I216" s="343"/>
      <c r="J216" s="343"/>
      <c r="K216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Igor Hrazdil</dc:creator>
  <cp:lastModifiedBy>Ing. Igor Hrazdil</cp:lastModifiedBy>
  <dcterms:created xsi:type="dcterms:W3CDTF">2018-12-19T18:05:20Z</dcterms:created>
  <dcterms:modified xsi:type="dcterms:W3CDTF">2018-12-19T18:05:23Z</dcterms:modified>
</cp:coreProperties>
</file>